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10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<sst xmlns="http://schemas.openxmlformats.org/spreadsheetml/2006/main" count="186" uniqueCount="16">
  <si>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</si>
  <si>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</si>
  <si>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</si>
  <si>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</si>
  <si>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</si>
  <si>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</si>
  <si>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</si>
  <si>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</si>
  <si>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</si>
  <si>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</si>
  <si>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</si>
  <si>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</si>
  <si>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</si>
  <si>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</si>
  <si>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7/2/22 - 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</si>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</sst>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/>
    </row>
    <row r="59" spans="1:16" ht="12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/>
    </row>
    <row r="60" spans="1:16" ht="1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/>
    </row>
    <row r="112" spans="1:13" ht="12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">
      <c r="A113" s="2">
        <v>44805</v>
      </c>
      <c r="B113">
        <v>156.5</v>
      </c>
      <c r="C113">
        <v>10</v>
      </c>
      <c r="D113">
        <v>3</v>
      </c>
      <c r="E113" s="16">
        <f t="shared" si="18"/>
        <v>163.5</v>
      </c>
      <c r="F113" s="17">
        <f t="shared" si="19"/>
        <v>7</v>
      </c>
      <c r="G113" s="18">
        <f t="shared" si="20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21"/>
        <v>0.7237479806138933</v>
      </c>
      <c r="K113" s="18">
        <f t="shared" si="22"/>
        <v>0.6849757673667205</v>
      </c>
      <c r="L113">
        <v>3</v>
      </c>
    </row>
    <row r="114" spans="1:13" ht="12">
      <c r="A114" s="2">
        <v>44835</v>
      </c>
      <c r="B114">
        <v>163.5</v>
      </c>
      <c r="C114">
        <v>6</v>
      </c>
      <c r="D114">
        <v>8</v>
      </c>
      <c r="E114" s="16">
        <f t="shared" si="18"/>
        <v>161.5</v>
      </c>
      <c r="F114" s="17">
        <f t="shared" si="19"/>
        <v>-2</v>
      </c>
      <c r="G114" s="18">
        <f t="shared" si="20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21"/>
        <v>0.7074380165289256</v>
      </c>
      <c r="K114" s="18">
        <f t="shared" si="22"/>
        <v>0.6743801652892562</v>
      </c>
      <c r="L114">
        <v>7</v>
      </c>
      <c r="M114">
        <v>1</v>
      </c>
    </row>
    <row r="115" spans="1:13" ht="12">
      <c r="A115" s="2">
        <v>44866</v>
      </c>
      <c r="B115">
        <v>161.5</v>
      </c>
      <c r="C115">
        <v>5</v>
      </c>
      <c r="D115">
        <v>9</v>
      </c>
      <c r="E115" s="16">
        <f t="shared" si="18"/>
        <v>157.5</v>
      </c>
      <c r="F115" s="17">
        <f t="shared" si="19"/>
        <v>-4</v>
      </c>
      <c r="G115" s="18">
        <f t="shared" si="20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21"/>
        <v>0.7172413793103448</v>
      </c>
      <c r="K115" s="18">
        <f t="shared" si="22"/>
        <v>0.6689655172413793</v>
      </c>
      <c r="L115">
        <v>7</v>
      </c>
      <c r="M115">
        <v>2</v>
      </c>
    </row>
    <row r="116" spans="1:12" ht="12">
      <c r="A116" s="2">
        <v>44896</v>
      </c>
      <c r="B116">
        <v>157.5</v>
      </c>
      <c r="C116">
        <v>6</v>
      </c>
      <c r="D116">
        <v>7</v>
      </c>
      <c r="E116" s="16">
        <f t="shared" si="18"/>
        <v>156.5</v>
      </c>
      <c r="F116" s="17">
        <f t="shared" si="19"/>
        <v>-1</v>
      </c>
      <c r="G116" s="18">
        <f t="shared" si="20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21"/>
        <v>0.6898954703832753</v>
      </c>
      <c r="K116" s="18">
        <f t="shared" si="22"/>
        <v>0.6411149825783972</v>
      </c>
      <c r="L116">
        <v>7</v>
      </c>
    </row>
    <row r="117" spans="1:12" ht="12">
      <c r="A117" s="2">
        <v>44927</v>
      </c>
      <c r="B117">
        <v>156.5</v>
      </c>
      <c r="C117">
        <v>12</v>
      </c>
      <c r="D117">
        <v>9</v>
      </c>
      <c r="E117" s="16">
        <f aca="true" t="shared" si="23" ref="E117:E122">B117+C117-D117</f>
        <v>159.5</v>
      </c>
      <c r="F117" s="17">
        <f aca="true" t="shared" si="24" ref="F117:F122">C117-D117</f>
        <v>3</v>
      </c>
      <c r="G117" s="18">
        <f aca="true" t="shared" si="25" ref="G117:G122"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 aca="true" t="shared" si="26" ref="J117:J122">(D106+D107+D108+D109+D110+D111+D112+D113+D114+D115+D116+D117)/((B106+E117)/2)</f>
        <v>0.6872852233676976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">
      <c r="A118" s="2">
        <v>44958</v>
      </c>
      <c r="B118">
        <v>159.5</v>
      </c>
      <c r="C118">
        <v>4</v>
      </c>
      <c r="D118">
        <v>12</v>
      </c>
      <c r="E118" s="16">
        <f t="shared" si="23"/>
        <v>151.5</v>
      </c>
      <c r="F118" s="17">
        <f t="shared" si="24"/>
        <v>-8</v>
      </c>
      <c r="G118" s="18">
        <f t="shared" si="25"/>
        <v>0.07717041800643087</v>
      </c>
      <c r="H118" s="18">
        <f>(D117+D118)/(($B$117+E118)/2)</f>
        <v>0.13636363636363635</v>
      </c>
      <c r="I118" s="18">
        <f>(D111+D112+D113+D114+D115+D116+D117+D118)/(($B$111+E118)/2)</f>
        <v>0.41216216216216217</v>
      </c>
      <c r="J118" s="18">
        <f t="shared" si="26"/>
        <v>0.7272727272727273</v>
      </c>
      <c r="K118" s="18">
        <f t="shared" si="27"/>
        <v>0.6763636363636364</v>
      </c>
      <c r="L118">
        <v>12</v>
      </c>
    </row>
    <row r="119" spans="1:13" ht="12">
      <c r="A119" s="2">
        <v>44986</v>
      </c>
      <c r="B119">
        <v>151.5</v>
      </c>
      <c r="C119">
        <v>7</v>
      </c>
      <c r="D119">
        <v>10</v>
      </c>
      <c r="E119" s="16">
        <f t="shared" si="23"/>
        <v>148.5</v>
      </c>
      <c r="F119" s="17">
        <f t="shared" si="24"/>
        <v>-3</v>
      </c>
      <c r="G119" s="18">
        <f t="shared" si="25"/>
        <v>0.06666666666666667</v>
      </c>
      <c r="H119" s="18">
        <f>(D117+D118+D119)/(($B$117+E119)/2)</f>
        <v>0.20327868852459016</v>
      </c>
      <c r="I119" s="18">
        <f>(D111+D112+D113+D114+D115+D116+D117+D118+D119)/(($B$111+E119)/2)</f>
        <v>0.48464163822525597</v>
      </c>
      <c r="J119" s="18">
        <f t="shared" si="26"/>
        <v>0.7657992565055762</v>
      </c>
      <c r="K119" s="18">
        <f t="shared" si="27"/>
        <v>0.7063197026022305</v>
      </c>
      <c r="L119">
        <v>8</v>
      </c>
      <c r="M119">
        <v>2</v>
      </c>
    </row>
    <row r="120" spans="1:13" ht="12">
      <c r="A120" s="2">
        <v>45017</v>
      </c>
      <c r="B120">
        <v>148.5</v>
      </c>
      <c r="C120">
        <v>5</v>
      </c>
      <c r="D120">
        <v>7</v>
      </c>
      <c r="E120" s="16">
        <f t="shared" si="23"/>
        <v>146.5</v>
      </c>
      <c r="F120" s="17">
        <f t="shared" si="24"/>
        <v>-2</v>
      </c>
      <c r="G120" s="18">
        <f t="shared" si="25"/>
        <v>0.04745762711864407</v>
      </c>
      <c r="H120" s="18">
        <f>(D117+D118+D119+D120)/(($B$117+E120)/2)</f>
        <v>0.2508250825082508</v>
      </c>
      <c r="I120" s="18">
        <f>(D111+D112+D113+D114+D115+D116+D117+D118+D119+D120)/(($B$111+E120)/2)</f>
        <v>0.5360824742268041</v>
      </c>
      <c r="J120" s="18">
        <f t="shared" si="26"/>
        <v>0.75</v>
      </c>
      <c r="K120" s="18">
        <f t="shared" si="27"/>
        <v>0.6838235294117647</v>
      </c>
      <c r="L120">
        <v>6</v>
      </c>
      <c r="M120">
        <v>1</v>
      </c>
    </row>
    <row r="121" spans="1:13" ht="12">
      <c r="A121" s="2">
        <v>45047</v>
      </c>
      <c r="B121">
        <v>146.5</v>
      </c>
      <c r="C121">
        <v>16</v>
      </c>
      <c r="D121">
        <v>17</v>
      </c>
      <c r="E121" s="16">
        <f t="shared" si="23"/>
        <v>145.5</v>
      </c>
      <c r="F121" s="17">
        <f t="shared" si="24"/>
        <v>-1</v>
      </c>
      <c r="G121" s="18">
        <f t="shared" si="25"/>
        <v>0.11643835616438356</v>
      </c>
      <c r="H121" s="18">
        <f>(D117+D118+D119+D120+D121)/(($B$117+E121)/2)</f>
        <v>0.36423841059602646</v>
      </c>
      <c r="I121" s="18">
        <f>(D111+D112+D113+D114+D115+D116+D117+D118+D119+D120+D121)/(($B$111+E121)/2)</f>
        <v>0.6551724137931034</v>
      </c>
      <c r="J121" s="18">
        <f t="shared" si="26"/>
        <v>0.7555555555555555</v>
      </c>
      <c r="K121" s="18">
        <f t="shared" si="27"/>
        <v>0.6888888888888889</v>
      </c>
      <c r="L121">
        <v>16</v>
      </c>
      <c r="M121">
        <v>1</v>
      </c>
    </row>
    <row r="122" spans="1:13" ht="12">
      <c r="A122" s="2">
        <v>45078</v>
      </c>
      <c r="B122">
        <v>145.5</v>
      </c>
      <c r="C122">
        <v>7</v>
      </c>
      <c r="D122">
        <v>4</v>
      </c>
      <c r="E122" s="16">
        <f t="shared" si="23"/>
        <v>148.5</v>
      </c>
      <c r="F122" s="17">
        <f t="shared" si="24"/>
        <v>3</v>
      </c>
      <c r="G122" s="18">
        <f t="shared" si="25"/>
        <v>0.027210884353741496</v>
      </c>
      <c r="H122" s="18">
        <f>(D117+D118+D119+D120+D121+D122)/(($B$117+E122)/2)</f>
        <v>0.38688524590163936</v>
      </c>
      <c r="I122" s="18">
        <f>(D111+D112+D113+D114+D115+D116+D117+D118+D119+D120+D121+D122)/(($B$111+E122)/2)</f>
        <v>0.6757679180887372</v>
      </c>
      <c r="J122" s="18">
        <f t="shared" si="26"/>
        <v>0.6757679180887372</v>
      </c>
      <c r="K122" s="18">
        <f t="shared" si="27"/>
        <v>0.6143344709897611</v>
      </c>
      <c r="L122">
        <v>3</v>
      </c>
      <c r="M122">
        <v>1</v>
      </c>
    </row>
    <row r="123" spans="1:13" ht="12">
      <c r="A123" s="2">
        <v>45108</v>
      </c>
      <c r="B123">
        <v>148.5</v>
      </c>
      <c r="C123">
        <v>11</v>
      </c>
      <c r="D123">
        <v>5</v>
      </c>
      <c r="E123" s="16">
        <f aca="true" t="shared" si="28" ref="E123:E128">B123+C123-D123</f>
        <v>154.5</v>
      </c>
      <c r="F123" s="17">
        <f aca="true" t="shared" si="29" ref="F123:F128">C123-D123</f>
        <v>6</v>
      </c>
      <c r="G123" s="18">
        <f aca="true" t="shared" si="30" ref="G123:G128">D123/((B123+E123)/2)</f>
        <v>0.033003300330033</v>
      </c>
      <c r="H123" s="18">
        <f>(D117+D118+D119+D120+D121+D122+D123)/(($B$117+E123)/2)</f>
        <v>0.4115755627009646</v>
      </c>
      <c r="I123" s="18">
        <f>(D123)/(($B$123+E123)/2)</f>
        <v>0.033003300330033</v>
      </c>
      <c r="J123" s="18">
        <f aca="true" t="shared" si="31" ref="J123:J128">(D112+D113+D114+D115+D116+D117+D118+D119+D120+D121+D122+D123)/((B112+E123)/2)</f>
        <v>0.6295081967213115</v>
      </c>
      <c r="K123" s="18">
        <f aca="true" t="shared" si="32" ref="K123:K128">((L112-O112)+(L113-O113)+(L114-O114)+(L115-O115)+(L116-O116)+(L117-O117)+(L118-O118)+(L119-O119)+(L120-O120)+(L121-O121)+(L122-O122)+(L123-O123))/((B112+E123)/2)</f>
        <v>0.5573770491803278</v>
      </c>
      <c r="L123">
        <v>3</v>
      </c>
      <c r="M123">
        <v>2</v>
      </c>
    </row>
    <row r="124" spans="1:13" ht="12">
      <c r="A124" s="2">
        <v>45139</v>
      </c>
      <c r="B124">
        <v>154.5</v>
      </c>
      <c r="C124">
        <v>6.5</v>
      </c>
      <c r="D124">
        <v>11</v>
      </c>
      <c r="E124" s="16">
        <f t="shared" si="28"/>
        <v>150</v>
      </c>
      <c r="F124" s="17">
        <f t="shared" si="29"/>
        <v>-4.5</v>
      </c>
      <c r="G124" s="18">
        <f t="shared" si="30"/>
        <v>0.0722495894909688</v>
      </c>
      <c r="H124" s="18">
        <f>(D117+D118+D119+D120+D121+D122+D123+D124)/(($B$117+E124)/2)</f>
        <v>0.4893964110929853</v>
      </c>
      <c r="I124" s="18">
        <f>(D123+D124)/(($B$123+E124)/2)</f>
        <v>0.10720268006700168</v>
      </c>
      <c r="J124" s="18">
        <f t="shared" si="31"/>
        <v>0.6655791190864601</v>
      </c>
      <c r="K124" s="18">
        <f t="shared" si="32"/>
        <v>0.5872756933115824</v>
      </c>
      <c r="L124">
        <v>9</v>
      </c>
      <c r="M124">
        <v>2</v>
      </c>
    </row>
    <row r="125" spans="1:12" ht="12">
      <c r="A125" s="2">
        <v>45170</v>
      </c>
      <c r="B125">
        <v>150</v>
      </c>
      <c r="C125">
        <v>9</v>
      </c>
      <c r="D125">
        <v>8.5</v>
      </c>
      <c r="E125" s="16">
        <f t="shared" si="28"/>
        <v>150.5</v>
      </c>
      <c r="F125" s="17">
        <f t="shared" si="29"/>
        <v>0.5</v>
      </c>
      <c r="G125" s="18">
        <f t="shared" si="30"/>
        <v>0.056572379367720464</v>
      </c>
      <c r="H125" s="18">
        <f>(D117+D118+D119+D120+D121+D122+D123+D124+D125)/(($B$117+E125)/2)</f>
        <v>0.5439739413680782</v>
      </c>
      <c r="I125" s="18">
        <f>(D123+D124+D125)/(($B$123+E125)/2)</f>
        <v>0.16387959866220736</v>
      </c>
      <c r="J125" s="18">
        <f t="shared" si="31"/>
        <v>0.6847133757961783</v>
      </c>
      <c r="K125" s="18">
        <f t="shared" si="32"/>
        <v>0.60828025477707</v>
      </c>
      <c r="L125">
        <v>8.5</v>
      </c>
    </row>
    <row r="126" spans="1:12" ht="12">
      <c r="A126" s="2">
        <v>45200</v>
      </c>
      <c r="B126">
        <v>150.5</v>
      </c>
      <c r="C126">
        <v>12</v>
      </c>
      <c r="D126">
        <v>0</v>
      </c>
      <c r="E126" s="16">
        <f t="shared" si="28"/>
        <v>162.5</v>
      </c>
      <c r="F126" s="17">
        <f t="shared" si="29"/>
        <v>12</v>
      </c>
      <c r="G126" s="18">
        <f t="shared" si="30"/>
        <v>0</v>
      </c>
      <c r="H126" s="18">
        <f>(D117+D118+D119+D120+D121+D122+D123+D124+D125+D126)/(($B$117+E126)/2)</f>
        <v>0.5235109717868338</v>
      </c>
      <c r="I126" s="18">
        <f>(D123+D124+D125+D126)/(($B$123+E126)/2)</f>
        <v>0.15755627009646303</v>
      </c>
      <c r="J126" s="18">
        <f t="shared" si="31"/>
        <v>0.6141975308641975</v>
      </c>
      <c r="K126" s="18">
        <f t="shared" si="32"/>
        <v>0.5462962962962963</v>
      </c>
      <c r="L126">
        <v>0</v>
      </c>
    </row>
    <row r="127" spans="1:13" ht="12">
      <c r="A127" s="2">
        <v>45231</v>
      </c>
      <c r="B127">
        <v>162.5</v>
      </c>
      <c r="C127">
        <v>2</v>
      </c>
      <c r="D127">
        <v>9</v>
      </c>
      <c r="E127" s="16">
        <f t="shared" si="28"/>
        <v>155.5</v>
      </c>
      <c r="F127" s="17">
        <f t="shared" si="29"/>
        <v>-7</v>
      </c>
      <c r="G127" s="18">
        <f t="shared" si="30"/>
        <v>0.05660377358490566</v>
      </c>
      <c r="H127" s="18">
        <f>(D117+D118+D119+D120+D121+D122+D123+D124+D125+D126+D127)/(($B$117+E127)/2)</f>
        <v>0.592948717948718</v>
      </c>
      <c r="I127" s="18">
        <f>(D123+D124+D125+D126+D127)/(($B$123+E127)/2)</f>
        <v>0.22039473684210525</v>
      </c>
      <c r="J127" s="18">
        <f t="shared" si="31"/>
        <v>0.6357827476038339</v>
      </c>
      <c r="K127" s="18">
        <f t="shared" si="32"/>
        <v>0.5654952076677316</v>
      </c>
      <c r="L127">
        <v>7</v>
      </c>
      <c r="M127">
        <v>2</v>
      </c>
    </row>
    <row r="128" spans="1:12" ht="12">
      <c r="A128" s="2">
        <v>45261</v>
      </c>
      <c r="B128">
        <v>155.5</v>
      </c>
      <c r="C128">
        <v>2</v>
      </c>
      <c r="D128">
        <v>6</v>
      </c>
      <c r="E128" s="16">
        <f t="shared" si="28"/>
        <v>151.5</v>
      </c>
      <c r="F128" s="17">
        <f t="shared" si="29"/>
        <v>-4</v>
      </c>
      <c r="G128" s="18">
        <f t="shared" si="30"/>
        <v>0.03908794788273615</v>
      </c>
      <c r="H128" s="18">
        <f>(D117+D118+D119+D120+D121+D122+D123+D124+D125+D126+D127+D128)/(($B$117+E128)/2)</f>
        <v>0.6396103896103896</v>
      </c>
      <c r="I128" s="18">
        <f>(D123+D124+D125+D126+D127+D128)/(($B$123+E128)/2)</f>
        <v>0.2633333333333333</v>
      </c>
      <c r="J128" s="18">
        <f t="shared" si="31"/>
        <v>0.6396103896103896</v>
      </c>
      <c r="K128" s="18">
        <f t="shared" si="32"/>
        <v>0.5681818181818182</v>
      </c>
      <c r="L128">
        <v>6</v>
      </c>
    </row>
    <row r="129" spans="1:12" ht="12">
      <c r="A129" s="2">
        <v>45292</v>
      </c>
      <c r="B129">
        <v>151.5</v>
      </c>
      <c r="C129">
        <v>6</v>
      </c>
      <c r="D129">
        <v>9</v>
      </c>
      <c r="E129" s="16">
        <f>B129+C129-D129</f>
        <v>148.5</v>
      </c>
      <c r="F129" s="17">
        <f>C129-D129</f>
        <v>-3</v>
      </c>
      <c r="G129" s="18">
        <f>D129/((B129+E129)/2)</f>
        <v>0.06</v>
      </c>
      <c r="H129" s="18">
        <f>(D129)/(($B$129+E129)/2)</f>
        <v>0.06</v>
      </c>
      <c r="I129" s="18">
        <f>(D123+D124+D125+D126+D127+D128+D129)/(($B$123+E129)/2)</f>
        <v>0.3265993265993266</v>
      </c>
      <c r="J129" s="18">
        <f>(D118+D119+D120+D121+D122+D123+D124+D125+D126+D127+D128+D129)/((B118+E129)/2)</f>
        <v>0.6396103896103896</v>
      </c>
      <c r="K129" s="18">
        <f>((L118-O118)+(L119-O119)+(L120-O120)+(L121-O121)+(L122-O122)+(L123-O123)+(L124-O124)+(L125-O125)+(L126-O126)+(L127-O127)+(L128-O128)+(L129-O129))/((B118+E129)/2)</f>
        <v>0.5681818181818182</v>
      </c>
      <c r="L129">
        <v>9</v>
      </c>
    </row>
    <row r="130" spans="1:12" ht="12">
      <c r="A130" s="2">
        <v>45323</v>
      </c>
      <c r="B130">
        <v>148.5</v>
      </c>
      <c r="C130">
        <v>2</v>
      </c>
      <c r="D130">
        <v>3</v>
      </c>
      <c r="E130" s="16">
        <f>B130+C130-D130</f>
        <v>147.5</v>
      </c>
      <c r="F130" s="17">
        <f>C130-D130</f>
        <v>-1</v>
      </c>
      <c r="G130" s="18">
        <f>D130/((B130+E130)/2)</f>
        <v>0.02027027027027027</v>
      </c>
      <c r="H130" s="18">
        <f>(D129+D130)/(($B$129+E130)/2)</f>
        <v>0.0802675585284281</v>
      </c>
      <c r="I130" s="18">
        <f>(D123+D124+D125+D126+D127+D128+D129+D130)/(($B$123+E130)/2)</f>
        <v>0.34797297297297297</v>
      </c>
      <c r="J130" s="18">
        <f>(D119+D120+D121+D122+D123+D124+D125+D126+D127+D128+D129+D130)/((B119+E130)/2)</f>
        <v>0.5986622073578596</v>
      </c>
      <c r="K130" s="18">
        <f>((L119-O119)+(L120-O120)+(L121-O121)+(L122-O122)+(L123-O123)+(L124-O124)+(L125-O125)+(L126-O126)+(L127-O127)+(L128-O128)+(L129-O129)+(L130-O130))/((B119+E130)/2)</f>
        <v>0.5250836120401338</v>
      </c>
      <c r="L130">
        <v>3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  <row r="111" spans="1:16" ht="12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  <c r="P111" s="6"/>
    </row>
    <row r="112" spans="1:16" ht="12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  <c r="P112" s="6"/>
    </row>
    <row r="113" spans="1:16" ht="12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  <c r="P113" s="6"/>
    </row>
    <row r="114" spans="1:16" ht="12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  <c r="P114" s="6"/>
    </row>
    <row r="115" spans="1:16" ht="12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  <c r="P115" s="6"/>
    </row>
    <row r="116" spans="1:16" ht="12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  <c r="P116" s="6"/>
    </row>
    <row r="117" spans="1:16" ht="12">
      <c r="A117" s="2">
        <v>44927</v>
      </c>
      <c r="B117">
        <v>45</v>
      </c>
      <c r="C117">
        <v>4</v>
      </c>
      <c r="D117">
        <v>2</v>
      </c>
      <c r="E117">
        <f aca="true" t="shared" si="20" ref="E117:E122">B117+C117-D117</f>
        <v>47</v>
      </c>
      <c r="F117" s="5">
        <f aca="true" t="shared" si="21" ref="F117:F122">C117-D117</f>
        <v>2</v>
      </c>
      <c r="G117" s="3">
        <f aca="true" t="shared" si="22" ref="G117:G122"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 aca="true" t="shared" si="23" ref="J117:J122">(D106+D107+D108+D109+D110+D111+D112+D113+D114+D115+D116+D117)/((B106+E117)/2)</f>
        <v>0.7640449438202247</v>
      </c>
      <c r="K117" s="3">
        <f aca="true" t="shared" si="24" ref="K117:K122">((L106-O106)+(L107-O107)+(L108-O108)+(L109-O109)+(L110-O110)+(L111-O111)+(L112-O112)+(L113-O113)+(L114-O114)+(L115-O115)+(L116-O116)+(L117-O117))/((B106+E117)/2)</f>
        <v>0.7415730337078652</v>
      </c>
      <c r="L117">
        <v>2</v>
      </c>
      <c r="P117" s="6"/>
    </row>
    <row r="118" spans="1:16" ht="12">
      <c r="A118" s="2">
        <v>44958</v>
      </c>
      <c r="B118">
        <v>47</v>
      </c>
      <c r="C118">
        <v>2</v>
      </c>
      <c r="D118">
        <v>2</v>
      </c>
      <c r="E118">
        <f t="shared" si="20"/>
        <v>47</v>
      </c>
      <c r="F118" s="5">
        <f t="shared" si="21"/>
        <v>0</v>
      </c>
      <c r="G118" s="3">
        <f t="shared" si="22"/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 t="shared" si="23"/>
        <v>0.7586206896551724</v>
      </c>
      <c r="K118" s="3">
        <f t="shared" si="24"/>
        <v>0.735632183908046</v>
      </c>
      <c r="L118">
        <v>2</v>
      </c>
      <c r="P118" s="6"/>
    </row>
    <row r="119" spans="1:16" ht="12">
      <c r="A119" s="2">
        <v>44986</v>
      </c>
      <c r="B119">
        <v>47</v>
      </c>
      <c r="C119">
        <v>2</v>
      </c>
      <c r="D119">
        <v>3</v>
      </c>
      <c r="E119">
        <f t="shared" si="20"/>
        <v>46</v>
      </c>
      <c r="F119" s="5">
        <f t="shared" si="21"/>
        <v>-1</v>
      </c>
      <c r="G119" s="3">
        <f t="shared" si="22"/>
        <v>0.06451612903225806</v>
      </c>
      <c r="H119" s="3">
        <f>(D117+D118+D119)/(($B$117+E119)/2)</f>
        <v>0.15384615384615385</v>
      </c>
      <c r="I119" s="3">
        <f>(D111+D112+D113+D114+D115+D116+D117+D118+D119)/(($B$111+E119)/2)</f>
        <v>0.4888888888888889</v>
      </c>
      <c r="J119" s="3">
        <f t="shared" si="23"/>
        <v>0.7954545454545454</v>
      </c>
      <c r="K119" s="3">
        <f t="shared" si="24"/>
        <v>0.7727272727272727</v>
      </c>
      <c r="L119">
        <v>3</v>
      </c>
      <c r="P119" s="6"/>
    </row>
    <row r="120" spans="1:16" ht="12">
      <c r="A120" s="2">
        <v>45017</v>
      </c>
      <c r="B120">
        <v>46</v>
      </c>
      <c r="C120">
        <v>1</v>
      </c>
      <c r="D120">
        <v>4</v>
      </c>
      <c r="E120">
        <f t="shared" si="20"/>
        <v>43</v>
      </c>
      <c r="F120" s="5">
        <f t="shared" si="21"/>
        <v>-3</v>
      </c>
      <c r="G120" s="3">
        <f t="shared" si="22"/>
        <v>0.0898876404494382</v>
      </c>
      <c r="H120" s="3">
        <f>(D117+D118+D119+D120)/(($B$117+E120)/2)</f>
        <v>0.25</v>
      </c>
      <c r="I120" s="3">
        <f>(D111+D112+D113+D114+D115+D116+D117+D118+D119+D120)/(($B$111+E120)/2)</f>
        <v>0.5977011494252874</v>
      </c>
      <c r="J120" s="3">
        <f t="shared" si="23"/>
        <v>0.8674698795180723</v>
      </c>
      <c r="K120" s="3">
        <f t="shared" si="24"/>
        <v>0.8192771084337349</v>
      </c>
      <c r="L120">
        <v>3</v>
      </c>
      <c r="M120">
        <v>1</v>
      </c>
      <c r="P120" s="6"/>
    </row>
    <row r="121" spans="1:16" ht="12">
      <c r="A121" s="2">
        <v>45047</v>
      </c>
      <c r="B121">
        <v>43</v>
      </c>
      <c r="C121">
        <v>5</v>
      </c>
      <c r="D121">
        <v>6</v>
      </c>
      <c r="E121">
        <f t="shared" si="20"/>
        <v>42</v>
      </c>
      <c r="F121" s="5">
        <f t="shared" si="21"/>
        <v>-1</v>
      </c>
      <c r="G121" s="3">
        <f t="shared" si="22"/>
        <v>0.1411764705882353</v>
      </c>
      <c r="H121" s="3">
        <f>(D117+D118+D119+D120+D121)/(($B$117+E121)/2)</f>
        <v>0.39080459770114945</v>
      </c>
      <c r="I121" s="3">
        <f>(D111+D112+D113+D114+D115+D116+D117+D118+D119+D120+D121)/(($B$111+E121)/2)</f>
        <v>0.7441860465116279</v>
      </c>
      <c r="J121" s="3">
        <f t="shared" si="23"/>
        <v>0.8717948717948718</v>
      </c>
      <c r="K121" s="3">
        <f t="shared" si="24"/>
        <v>0.7948717948717948</v>
      </c>
      <c r="L121">
        <v>5</v>
      </c>
      <c r="M121">
        <v>1</v>
      </c>
      <c r="P121" s="6"/>
    </row>
    <row r="122" spans="1:16" ht="12">
      <c r="A122" s="2">
        <v>45078</v>
      </c>
      <c r="B122">
        <v>42</v>
      </c>
      <c r="C122">
        <v>4</v>
      </c>
      <c r="D122">
        <v>2</v>
      </c>
      <c r="E122">
        <f t="shared" si="20"/>
        <v>44</v>
      </c>
      <c r="F122" s="5">
        <f t="shared" si="21"/>
        <v>2</v>
      </c>
      <c r="G122" s="3">
        <f t="shared" si="22"/>
        <v>0.046511627906976744</v>
      </c>
      <c r="H122" s="3">
        <f>(D117+D118+D119+D120+D121+D122)/(($B$117+E122)/2)</f>
        <v>0.42696629213483145</v>
      </c>
      <c r="I122" s="3">
        <f>(D111+D112+D113+D114+D115+D116+D117+D118+D119+D120+D121+D122)/(($B$111+E122)/2)</f>
        <v>0.7727272727272727</v>
      </c>
      <c r="J122" s="3">
        <f t="shared" si="23"/>
        <v>0.7727272727272727</v>
      </c>
      <c r="K122" s="3">
        <f t="shared" si="24"/>
        <v>0.7045454545454546</v>
      </c>
      <c r="L122">
        <v>1</v>
      </c>
      <c r="M122">
        <v>1</v>
      </c>
      <c r="P122" s="6"/>
    </row>
    <row r="123" spans="1:16" ht="12">
      <c r="A123" s="2">
        <v>45108</v>
      </c>
      <c r="B123">
        <v>44</v>
      </c>
      <c r="C123">
        <v>2</v>
      </c>
      <c r="D123">
        <v>2</v>
      </c>
      <c r="E123">
        <f aca="true" t="shared" si="25" ref="E123:E128">B123+C123-D123</f>
        <v>44</v>
      </c>
      <c r="F123" s="5">
        <f aca="true" t="shared" si="26" ref="F123:F128">C123-D123</f>
        <v>0</v>
      </c>
      <c r="G123" s="3">
        <f aca="true" t="shared" si="27" ref="G123:G128">D123/((B123+E123)/2)</f>
        <v>0.045454545454545456</v>
      </c>
      <c r="H123" s="3">
        <f>(D117+D118+D119+D120+D121+D122+D123)/(($B$117+E123)/2)</f>
        <v>0.47191011235955055</v>
      </c>
      <c r="I123" s="3">
        <f>(D123)/(($B$123+E123)/2)</f>
        <v>0.045454545454545456</v>
      </c>
      <c r="J123" s="3">
        <f aca="true" t="shared" si="28" ref="J123:J128">(D112+D113+D114+D115+D116+D117+D118+D119+D120+D121+D122+D123)/((B112+E123)/2)</f>
        <v>0.7333333333333333</v>
      </c>
      <c r="K123" s="3">
        <f aca="true" t="shared" si="29" ref="K123:K128">((L112-O112)+(L113-O113)+(L114-O114)+(L115-O115)+(L116-O116)+(L117-O117)+(L118-O118)+(L119-O119)+(L120-O120)+(L121-O121)+(L122-O122)+(L123-O123))/((B112+E123)/2)</f>
        <v>0.6444444444444445</v>
      </c>
      <c r="L123">
        <v>1</v>
      </c>
      <c r="M123">
        <v>1</v>
      </c>
      <c r="P123" s="6"/>
    </row>
    <row r="124" spans="1:16" ht="12">
      <c r="A124" s="2">
        <v>45139</v>
      </c>
      <c r="B124">
        <v>44</v>
      </c>
      <c r="C124">
        <v>2</v>
      </c>
      <c r="D124">
        <v>5</v>
      </c>
      <c r="E124">
        <f t="shared" si="25"/>
        <v>41</v>
      </c>
      <c r="F124" s="5">
        <f t="shared" si="26"/>
        <v>-3</v>
      </c>
      <c r="G124" s="3">
        <f t="shared" si="27"/>
        <v>0.11764705882352941</v>
      </c>
      <c r="H124" s="3">
        <f>(D117+D118+D119+D120+D121+D122+D123+D124)/(($B$117+E124)/2)</f>
        <v>0.6046511627906976</v>
      </c>
      <c r="I124" s="3">
        <f>(D123+D124)/(($B$123+E124)/2)</f>
        <v>0.16470588235294117</v>
      </c>
      <c r="J124" s="3">
        <f t="shared" si="28"/>
        <v>0.8089887640449438</v>
      </c>
      <c r="K124" s="3">
        <f t="shared" si="29"/>
        <v>0.6966292134831461</v>
      </c>
      <c r="L124">
        <v>4</v>
      </c>
      <c r="M124">
        <v>1</v>
      </c>
      <c r="P124" s="6"/>
    </row>
    <row r="125" spans="1:16" ht="12">
      <c r="A125" s="2">
        <v>45170</v>
      </c>
      <c r="B125">
        <v>41</v>
      </c>
      <c r="C125">
        <v>2</v>
      </c>
      <c r="D125">
        <v>2</v>
      </c>
      <c r="E125">
        <f t="shared" si="25"/>
        <v>41</v>
      </c>
      <c r="F125" s="5">
        <f t="shared" si="26"/>
        <v>0</v>
      </c>
      <c r="G125" s="3">
        <f t="shared" si="27"/>
        <v>0.04878048780487805</v>
      </c>
      <c r="H125" s="3">
        <f>(D117+D118+D119+D120+D121+D122+D123+D124+D125)/(($B$117+E125)/2)</f>
        <v>0.6511627906976745</v>
      </c>
      <c r="I125" s="3">
        <f>(D123+D124+D125)/(($B$123+E125)/2)</f>
        <v>0.21176470588235294</v>
      </c>
      <c r="J125" s="3">
        <f t="shared" si="28"/>
        <v>0.7954545454545454</v>
      </c>
      <c r="K125" s="3">
        <f t="shared" si="29"/>
        <v>0.6818181818181818</v>
      </c>
      <c r="L125">
        <v>2</v>
      </c>
      <c r="P125" s="6"/>
    </row>
    <row r="126" spans="1:12" ht="12">
      <c r="A126" s="2">
        <v>45200</v>
      </c>
      <c r="B126">
        <v>41</v>
      </c>
      <c r="C126">
        <v>3</v>
      </c>
      <c r="D126">
        <v>0</v>
      </c>
      <c r="E126">
        <f t="shared" si="25"/>
        <v>44</v>
      </c>
      <c r="F126" s="5">
        <f t="shared" si="26"/>
        <v>3</v>
      </c>
      <c r="G126" s="3">
        <f t="shared" si="27"/>
        <v>0</v>
      </c>
      <c r="H126" s="3">
        <f>(D117+D118+D119+D120+D121+D122+D123+D124+D125+D126)/(($B$117+E126)/2)</f>
        <v>0.6292134831460674</v>
      </c>
      <c r="I126" s="3">
        <f>(D123+D124+D125+D126)/(($B$123+E126)/2)</f>
        <v>0.20454545454545456</v>
      </c>
      <c r="J126" s="3">
        <f t="shared" si="28"/>
        <v>0.7111111111111111</v>
      </c>
      <c r="K126" s="3">
        <f t="shared" si="29"/>
        <v>0.6</v>
      </c>
      <c r="L126">
        <v>0</v>
      </c>
    </row>
    <row r="127" spans="1:12" ht="12">
      <c r="A127" s="2">
        <v>45231</v>
      </c>
      <c r="B127">
        <v>44</v>
      </c>
      <c r="C127">
        <v>1</v>
      </c>
      <c r="D127">
        <v>3</v>
      </c>
      <c r="E127">
        <f t="shared" si="25"/>
        <v>42</v>
      </c>
      <c r="F127" s="5">
        <f t="shared" si="26"/>
        <v>-2</v>
      </c>
      <c r="G127" s="3">
        <f t="shared" si="27"/>
        <v>0.06976744186046512</v>
      </c>
      <c r="H127" s="3">
        <f>(D117+D118+D119+D120+D121+D122+D123+D124+D125+D126+D127)/(($B$117+E127)/2)</f>
        <v>0.7126436781609196</v>
      </c>
      <c r="I127" s="3">
        <f>(D123+D124+D125+D126+D127)/(($B$123+E127)/2)</f>
        <v>0.27906976744186046</v>
      </c>
      <c r="J127" s="3">
        <f t="shared" si="28"/>
        <v>0.7586206896551724</v>
      </c>
      <c r="K127" s="3">
        <f t="shared" si="29"/>
        <v>0.6436781609195402</v>
      </c>
      <c r="L127">
        <v>3</v>
      </c>
    </row>
    <row r="128" spans="1:16" ht="12">
      <c r="A128" s="2">
        <v>45261</v>
      </c>
      <c r="B128">
        <v>42</v>
      </c>
      <c r="C128">
        <v>2</v>
      </c>
      <c r="D128">
        <v>1</v>
      </c>
      <c r="E128">
        <f t="shared" si="25"/>
        <v>43</v>
      </c>
      <c r="F128" s="5">
        <f t="shared" si="26"/>
        <v>1</v>
      </c>
      <c r="G128" s="3">
        <f t="shared" si="27"/>
        <v>0.023529411764705882</v>
      </c>
      <c r="H128" s="3">
        <f>(D117+D118+D119+D120+D121+D122+D123+D124+D125+D126+D127+D128)/(($B$117+E128)/2)</f>
        <v>0.7272727272727273</v>
      </c>
      <c r="I128" s="3">
        <f>(D123+D124+D125+D126+D127+D128)/(($B$123+E128)/2)</f>
        <v>0.2988505747126437</v>
      </c>
      <c r="J128" s="3">
        <f t="shared" si="28"/>
        <v>0.7272727272727273</v>
      </c>
      <c r="K128" s="3">
        <f t="shared" si="29"/>
        <v>0.6136363636363636</v>
      </c>
      <c r="L128">
        <v>1</v>
      </c>
      <c r="P128" s="6"/>
    </row>
    <row r="129" spans="1:16" ht="12">
      <c r="A129" s="2">
        <v>45292</v>
      </c>
      <c r="B129">
        <v>43</v>
      </c>
      <c r="C129">
        <v>0</v>
      </c>
      <c r="D129">
        <v>2</v>
      </c>
      <c r="E129">
        <f>B129+C129-D129</f>
        <v>41</v>
      </c>
      <c r="F129" s="5">
        <f>C129-D129</f>
        <v>-2</v>
      </c>
      <c r="G129" s="3">
        <f>D129/((B129+E129)/2)</f>
        <v>0.047619047619047616</v>
      </c>
      <c r="H129" s="3">
        <f>(D129)/(($B$129+E129)/2)</f>
        <v>0.047619047619047616</v>
      </c>
      <c r="I129" s="3">
        <f>(D123+D124+D125+D126+D127+D128+D129)/(($B$123+E129)/2)</f>
        <v>0.35294117647058826</v>
      </c>
      <c r="J129" s="3">
        <f>(D118+D119+D120+D121+D122+D123+D124+D125+D126+D127+D128+D129)/((B118+E129)/2)</f>
        <v>0.7272727272727273</v>
      </c>
      <c r="K129" s="3">
        <f>((L118-O118)+(L119-O119)+(L120-O120)+(L121-O121)+(L122-O122)+(L123-O123)+(L124-O124)+(L125-O125)+(L126-O126)+(L127-O127)+(L128-O128)+(L129-O129))/((B118+E129)/2)</f>
        <v>0.6136363636363636</v>
      </c>
      <c r="L129">
        <v>2</v>
      </c>
      <c r="P129" s="6"/>
    </row>
    <row r="130" spans="1:16" ht="12">
      <c r="A130" s="2">
        <v>45323</v>
      </c>
      <c r="B130">
        <v>41</v>
      </c>
      <c r="C130">
        <v>0</v>
      </c>
      <c r="D130">
        <v>2</v>
      </c>
      <c r="E130">
        <f>B130+C130-D130</f>
        <v>39</v>
      </c>
      <c r="F130" s="5">
        <f>C130-D130</f>
        <v>-2</v>
      </c>
      <c r="G130" s="3">
        <f>D130/((B130+E130)/2)</f>
        <v>0.05</v>
      </c>
      <c r="H130" s="3">
        <f>(D129+D130)/(($B$129+E130)/2)</f>
        <v>0.0975609756097561</v>
      </c>
      <c r="I130" s="3">
        <f>(D123+D124+D125+D126+D127+D128+D129+D130)/(($B$123+E130)/2)</f>
        <v>0.40963855421686746</v>
      </c>
      <c r="J130" s="3">
        <f>(D119+D120+D121+D122+D123+D124+D125+D126+D127+D128+D129+D130)/((B119+E130)/2)</f>
        <v>0.7441860465116279</v>
      </c>
      <c r="K130" s="3">
        <f>((L119-O119)+(L120-O120)+(L121-O121)+(L122-O122)+(L123-O123)+(L124-O124)+(L125-O125)+(L126-O126)+(L127-O127)+(L128-O128)+(L129-O129)+(L130-O130))/((B119+E130)/2)</f>
        <v>0.627906976744186</v>
      </c>
      <c r="L130">
        <v>2</v>
      </c>
      <c r="P130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6" ht="12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  <c r="P111" s="6"/>
    </row>
    <row r="112" spans="1:12" ht="12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">
      <c r="A117" s="2">
        <v>44927</v>
      </c>
      <c r="B117">
        <v>12</v>
      </c>
      <c r="C117">
        <v>0</v>
      </c>
      <c r="D117">
        <v>1</v>
      </c>
      <c r="E117">
        <f aca="true" t="shared" si="20" ref="E117:E122">B117+C117-D117</f>
        <v>11</v>
      </c>
      <c r="F117" s="5">
        <f aca="true" t="shared" si="21" ref="F117:F122">C117-D117</f>
        <v>-1</v>
      </c>
      <c r="G117" s="3">
        <f aca="true" t="shared" si="22" ref="G117:G122"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 aca="true" t="shared" si="23" ref="J117:J122">(D106+D107+D108+D109+D110+D111+D112+D113+D114+D115+D116+D117)/((B106+E117)/2)</f>
        <v>0.7619047619047619</v>
      </c>
      <c r="K117" s="3">
        <f aca="true" t="shared" si="24" ref="K117:K122"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6" ht="12">
      <c r="A118" s="2">
        <v>44958</v>
      </c>
      <c r="B118">
        <v>11</v>
      </c>
      <c r="C118">
        <v>1</v>
      </c>
      <c r="D118">
        <v>1</v>
      </c>
      <c r="E118">
        <f t="shared" si="20"/>
        <v>11</v>
      </c>
      <c r="F118" s="5">
        <f t="shared" si="21"/>
        <v>0</v>
      </c>
      <c r="G118" s="3">
        <f t="shared" si="22"/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 t="shared" si="23"/>
        <v>0.8571428571428571</v>
      </c>
      <c r="K118" s="3">
        <f t="shared" si="24"/>
        <v>0.8571428571428571</v>
      </c>
      <c r="L118">
        <v>1</v>
      </c>
      <c r="P118" s="6"/>
    </row>
    <row r="119" spans="1:12" ht="12">
      <c r="A119" s="2">
        <v>44986</v>
      </c>
      <c r="B119">
        <v>11</v>
      </c>
      <c r="C119">
        <v>0</v>
      </c>
      <c r="D119">
        <v>0</v>
      </c>
      <c r="E119">
        <f t="shared" si="20"/>
        <v>11</v>
      </c>
      <c r="F119" s="5">
        <f t="shared" si="21"/>
        <v>0</v>
      </c>
      <c r="G119" s="3">
        <f t="shared" si="22"/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 t="shared" si="23"/>
        <v>0.8</v>
      </c>
      <c r="K119" s="3">
        <f t="shared" si="24"/>
        <v>0.8</v>
      </c>
      <c r="L119">
        <v>0</v>
      </c>
    </row>
    <row r="120" spans="1:12" ht="12">
      <c r="A120" s="2">
        <v>45017</v>
      </c>
      <c r="B120">
        <v>11</v>
      </c>
      <c r="C120">
        <v>0</v>
      </c>
      <c r="D120">
        <v>1</v>
      </c>
      <c r="E120">
        <f t="shared" si="20"/>
        <v>10</v>
      </c>
      <c r="F120" s="5">
        <f t="shared" si="21"/>
        <v>-1</v>
      </c>
      <c r="G120" s="3">
        <f t="shared" si="22"/>
        <v>0.09523809523809523</v>
      </c>
      <c r="H120" s="3">
        <f>(D117+D118+D119+D120)/(($B$117+E120)/2)</f>
        <v>0.2727272727272727</v>
      </c>
      <c r="I120" s="3">
        <f>(D111+D112+D113+D114+D115+D116+D117+D118+D119+D120)/(($B$111+E120)/2)</f>
        <v>0.38095238095238093</v>
      </c>
      <c r="J120" s="3">
        <f t="shared" si="23"/>
        <v>0.7777777777777778</v>
      </c>
      <c r="K120" s="3">
        <f t="shared" si="24"/>
        <v>0.7777777777777778</v>
      </c>
      <c r="L120">
        <v>1</v>
      </c>
    </row>
    <row r="121" spans="1:12" ht="12">
      <c r="A121" s="2">
        <v>45047</v>
      </c>
      <c r="B121">
        <v>10</v>
      </c>
      <c r="C121">
        <v>1</v>
      </c>
      <c r="D121">
        <v>0</v>
      </c>
      <c r="E121">
        <f t="shared" si="20"/>
        <v>11</v>
      </c>
      <c r="F121" s="5">
        <f t="shared" si="21"/>
        <v>1</v>
      </c>
      <c r="G121" s="3">
        <f t="shared" si="22"/>
        <v>0</v>
      </c>
      <c r="H121" s="3">
        <f>(D117+D118+D119+D120+D121)/(($B$117+E121)/2)</f>
        <v>0.2608695652173913</v>
      </c>
      <c r="I121" s="3">
        <f>(D111+D112+D113+D114+D115+D116+D117+D118+D119+D120+D121)/(($B$111+E121)/2)</f>
        <v>0.36363636363636365</v>
      </c>
      <c r="J121" s="3">
        <f t="shared" si="23"/>
        <v>0.38095238095238093</v>
      </c>
      <c r="K121" s="3">
        <f t="shared" si="24"/>
        <v>0.38095238095238093</v>
      </c>
      <c r="L121">
        <v>0</v>
      </c>
    </row>
    <row r="122" spans="1:12" ht="12">
      <c r="A122" s="2">
        <v>45078</v>
      </c>
      <c r="B122">
        <v>11</v>
      </c>
      <c r="C122">
        <v>0</v>
      </c>
      <c r="D122">
        <v>0</v>
      </c>
      <c r="E122">
        <f t="shared" si="20"/>
        <v>11</v>
      </c>
      <c r="F122" s="5">
        <f t="shared" si="21"/>
        <v>0</v>
      </c>
      <c r="G122" s="3">
        <f t="shared" si="22"/>
        <v>0</v>
      </c>
      <c r="H122" s="3">
        <f>(D117+D118+D119+D120+D121+D122)/(($B$117+E122)/2)</f>
        <v>0.2608695652173913</v>
      </c>
      <c r="I122" s="3">
        <f>(D111+D112+D113+D114+D115+D116+D117+D118+D119+D120+D121+D122)/(($B$111+E122)/2)</f>
        <v>0.36363636363636365</v>
      </c>
      <c r="J122" s="3">
        <f t="shared" si="23"/>
        <v>0.36363636363636365</v>
      </c>
      <c r="K122" s="3">
        <f t="shared" si="24"/>
        <v>0.36363636363636365</v>
      </c>
      <c r="L122">
        <v>0</v>
      </c>
    </row>
    <row r="123" spans="1:12" ht="12">
      <c r="A123" s="2">
        <v>45108</v>
      </c>
      <c r="B123">
        <v>11</v>
      </c>
      <c r="C123">
        <v>0</v>
      </c>
      <c r="D123">
        <v>0</v>
      </c>
      <c r="E123">
        <f aca="true" t="shared" si="25" ref="E123:E128">B123+C123-D123</f>
        <v>11</v>
      </c>
      <c r="F123" s="5">
        <f aca="true" t="shared" si="26" ref="F123:F128">C123-D123</f>
        <v>0</v>
      </c>
      <c r="G123" s="3">
        <f aca="true" t="shared" si="27" ref="G123:G128">D123/((B123+E123)/2)</f>
        <v>0</v>
      </c>
      <c r="H123" s="3">
        <f>(D117+D118+D119+D120+D121+D122+D123)/(($B$117+E123)/2)</f>
        <v>0.2608695652173913</v>
      </c>
      <c r="I123" s="3">
        <f>(D123)/(($B$123+E123)/2)</f>
        <v>0</v>
      </c>
      <c r="J123" s="3">
        <f aca="true" t="shared" si="28" ref="J123:J128">(D112+D113+D114+D115+D116+D117+D118+D119+D120+D121+D122+D123)/((B112+E123)/2)</f>
        <v>0.36363636363636365</v>
      </c>
      <c r="K123" s="3">
        <f aca="true" t="shared" si="29" ref="K123:K128">((L112-O112)+(L113-O113)+(L114-O114)+(L115-O115)+(L116-O116)+(L117-O117)+(L118-O118)+(L119-O119)+(L120-O120)+(L121-O121)+(L122-O122)+(L123-O123))/((B112+E123)/2)</f>
        <v>0.36363636363636365</v>
      </c>
      <c r="L123">
        <v>0</v>
      </c>
    </row>
    <row r="124" spans="1:13" ht="12">
      <c r="A124" s="2">
        <v>45139</v>
      </c>
      <c r="B124">
        <v>11</v>
      </c>
      <c r="C124">
        <v>0</v>
      </c>
      <c r="D124">
        <v>2</v>
      </c>
      <c r="E124">
        <f t="shared" si="25"/>
        <v>9</v>
      </c>
      <c r="F124" s="5">
        <f t="shared" si="26"/>
        <v>-2</v>
      </c>
      <c r="G124" s="3">
        <f t="shared" si="27"/>
        <v>0.2</v>
      </c>
      <c r="H124" s="3">
        <f>(D117+D118+D119+D120+D121+D122+D123+D124)/(($B$117+E124)/2)</f>
        <v>0.47619047619047616</v>
      </c>
      <c r="I124" s="3">
        <f>(D123+D124)/(($B$123+E124)/2)</f>
        <v>0.2</v>
      </c>
      <c r="J124" s="3">
        <f t="shared" si="28"/>
        <v>0.6</v>
      </c>
      <c r="K124" s="3">
        <f t="shared" si="29"/>
        <v>0.5</v>
      </c>
      <c r="L124">
        <v>1</v>
      </c>
      <c r="M124">
        <v>1</v>
      </c>
    </row>
    <row r="125" spans="1:12" ht="12">
      <c r="A125" s="2">
        <v>45170</v>
      </c>
      <c r="B125">
        <v>9</v>
      </c>
      <c r="C125">
        <v>1</v>
      </c>
      <c r="D125">
        <v>1</v>
      </c>
      <c r="E125">
        <f t="shared" si="25"/>
        <v>9</v>
      </c>
      <c r="F125" s="5">
        <f t="shared" si="26"/>
        <v>0</v>
      </c>
      <c r="G125" s="3">
        <f t="shared" si="27"/>
        <v>0.1111111111111111</v>
      </c>
      <c r="H125" s="3">
        <f>(D117+D118+D119+D120+D121+D122+D123+D124+D125)/(($B$117+E125)/2)</f>
        <v>0.5714285714285714</v>
      </c>
      <c r="I125" s="3">
        <f>(D123+D124+D125)/(($B$123+E125)/2)</f>
        <v>0.3</v>
      </c>
      <c r="J125" s="3">
        <f t="shared" si="28"/>
        <v>0.7</v>
      </c>
      <c r="K125" s="3">
        <f t="shared" si="29"/>
        <v>0.6</v>
      </c>
      <c r="L125">
        <v>1</v>
      </c>
    </row>
    <row r="126" spans="1:12" ht="12">
      <c r="A126" s="2">
        <v>45200</v>
      </c>
      <c r="B126">
        <v>9</v>
      </c>
      <c r="C126">
        <v>1</v>
      </c>
      <c r="D126">
        <v>0</v>
      </c>
      <c r="E126">
        <f t="shared" si="25"/>
        <v>10</v>
      </c>
      <c r="F126" s="5">
        <f t="shared" si="26"/>
        <v>1</v>
      </c>
      <c r="G126" s="3">
        <f t="shared" si="27"/>
        <v>0</v>
      </c>
      <c r="H126" s="3">
        <f>(D117+D118+D119+D120+D121+D122+D123+D124+D125+D126)/(($B$117+E126)/2)</f>
        <v>0.5454545454545454</v>
      </c>
      <c r="I126" s="3">
        <f>(D123+D124+D125+D126)/(($B$123+E126)/2)</f>
        <v>0.2857142857142857</v>
      </c>
      <c r="J126" s="3">
        <f t="shared" si="28"/>
        <v>0.5714285714285714</v>
      </c>
      <c r="K126" s="3">
        <f t="shared" si="29"/>
        <v>0.47619047619047616</v>
      </c>
      <c r="L126">
        <v>0</v>
      </c>
    </row>
    <row r="127" spans="1:12" ht="12">
      <c r="A127" s="2">
        <v>45231</v>
      </c>
      <c r="B127">
        <v>10</v>
      </c>
      <c r="C127">
        <v>1</v>
      </c>
      <c r="D127">
        <v>0</v>
      </c>
      <c r="E127">
        <f t="shared" si="25"/>
        <v>11</v>
      </c>
      <c r="F127" s="5">
        <f t="shared" si="26"/>
        <v>1</v>
      </c>
      <c r="G127" s="3">
        <f t="shared" si="27"/>
        <v>0</v>
      </c>
      <c r="H127" s="3">
        <f>(D117+D118+D119+D120+D121+D122+D123+D124+D125+D126+D127)/(($B$117+E127)/2)</f>
        <v>0.5217391304347826</v>
      </c>
      <c r="I127" s="3">
        <f>(D123+D124+D125+D126+D127)/(($B$123+E127)/2)</f>
        <v>0.2727272727272727</v>
      </c>
      <c r="J127" s="3">
        <f t="shared" si="28"/>
        <v>0.5454545454545454</v>
      </c>
      <c r="K127" s="3">
        <f t="shared" si="29"/>
        <v>0.45454545454545453</v>
      </c>
      <c r="L127">
        <v>0</v>
      </c>
    </row>
    <row r="128" spans="1:12" ht="12">
      <c r="A128" s="2">
        <v>45261</v>
      </c>
      <c r="B128">
        <v>11</v>
      </c>
      <c r="C128">
        <v>0</v>
      </c>
      <c r="D128">
        <v>0</v>
      </c>
      <c r="E128">
        <f t="shared" si="25"/>
        <v>11</v>
      </c>
      <c r="F128" s="5">
        <f t="shared" si="26"/>
        <v>0</v>
      </c>
      <c r="G128" s="3">
        <f t="shared" si="27"/>
        <v>0</v>
      </c>
      <c r="H128" s="3">
        <f>(D117+D118+D119+D120+D121+D122+D123+D124+D125+D126+D127+D128)/(($B$117+E128)/2)</f>
        <v>0.5217391304347826</v>
      </c>
      <c r="I128" s="3">
        <f>(D123+D124+D125+D126+D127+D128)/(($B$123+E128)/2)</f>
        <v>0.2727272727272727</v>
      </c>
      <c r="J128" s="3">
        <f t="shared" si="28"/>
        <v>0.5217391304347826</v>
      </c>
      <c r="K128" s="3">
        <f t="shared" si="29"/>
        <v>0.43478260869565216</v>
      </c>
      <c r="L128">
        <v>0</v>
      </c>
    </row>
    <row r="129" spans="1:12" ht="12">
      <c r="A129" s="2">
        <v>45292</v>
      </c>
      <c r="B129">
        <v>11</v>
      </c>
      <c r="C129">
        <v>0</v>
      </c>
      <c r="D129">
        <v>0</v>
      </c>
      <c r="E129">
        <f>B129+C129-D129</f>
        <v>11</v>
      </c>
      <c r="F129" s="5">
        <f>C129-D129</f>
        <v>0</v>
      </c>
      <c r="G129" s="3">
        <f>D129/((B129+E129)/2)</f>
        <v>0</v>
      </c>
      <c r="H129" s="3">
        <f>(D129)/(($B$129+E129)/2)</f>
        <v>0</v>
      </c>
      <c r="I129" s="3">
        <f>(D123+D124+D125+D126+D127+D128+D129)/(($B$123+E129)/2)</f>
        <v>0.2727272727272727</v>
      </c>
      <c r="J129" s="3">
        <f>(D118+D119+D120+D121+D122+D123+D124+D125+D126+D127+D128+D129)/((B118+E129)/2)</f>
        <v>0.45454545454545453</v>
      </c>
      <c r="K129" s="3">
        <f>((L118-O118)+(L119-O119)+(L120-O120)+(L121-O121)+(L122-O122)+(L123-O123)+(L124-O124)+(L125-O125)+(L126-O126)+(L127-O127)+(L128-O128)+(L129-O129))/((B118+E129)/2)</f>
        <v>0.36363636363636365</v>
      </c>
      <c r="L129">
        <v>0</v>
      </c>
    </row>
    <row r="130" spans="1:12" ht="12">
      <c r="A130" s="2">
        <v>45323</v>
      </c>
      <c r="B130">
        <v>11</v>
      </c>
      <c r="C130">
        <v>0</v>
      </c>
      <c r="D130">
        <v>0</v>
      </c>
      <c r="E130">
        <f>B130+C130-D130</f>
        <v>11</v>
      </c>
      <c r="F130" s="5">
        <f>C130-D130</f>
        <v>0</v>
      </c>
      <c r="G130" s="3">
        <f>D130/((B130+E130)/2)</f>
        <v>0</v>
      </c>
      <c r="H130" s="3">
        <f>(D129+D130)/(($B$129+E130)/2)</f>
        <v>0</v>
      </c>
      <c r="I130" s="3">
        <f>(D123+D124+D125+D126+D127+D128+D129+D130)/(($B$123+E130)/2)</f>
        <v>0.2727272727272727</v>
      </c>
      <c r="J130" s="3">
        <f>(D119+D120+D121+D122+D123+D124+D125+D126+D127+D128+D129+D130)/((B119+E130)/2)</f>
        <v>0.36363636363636365</v>
      </c>
      <c r="K130" s="3">
        <f>((L119-O119)+(L120-O120)+(L121-O121)+(L122-O122)+(L123-O123)+(L124-O124)+(L125-O125)+(L126-O126)+(L127-O127)+(L128-O128)+(L129-O129)+(L130-O130))/((B119+E130)/2)</f>
        <v>0.2727272727272727</v>
      </c>
      <c r="L130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  <c r="P117" s="6"/>
    </row>
    <row r="118" spans="1:16" ht="12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  <c r="P118" s="6"/>
    </row>
    <row r="119" spans="1:16" ht="12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  <c r="P119" s="6"/>
    </row>
    <row r="120" spans="1:16" ht="12">
      <c r="A120" s="2">
        <v>45017</v>
      </c>
      <c r="F120" s="5"/>
      <c r="G120" s="3"/>
      <c r="H120" s="3"/>
      <c r="I120" s="3"/>
      <c r="J120" s="3">
        <f>(D109+D110)/((B109+E110)/2)</f>
        <v>0.1095890410958904</v>
      </c>
      <c r="K120" s="3">
        <f>((L109-O109)+(L110-O110)+(L111-O111)+(L112-O112)+(L113-O113)+(L114-O114)+(L115-O115)+(L116-O116)+(L117-O117)+(L118-O118)+(L119-O119)+(L120-O120))/((B109+E110)/2)</f>
        <v>0.1095890410958904</v>
      </c>
      <c r="P120" s="6"/>
    </row>
    <row r="121" spans="1:16" ht="12">
      <c r="A121" s="2">
        <v>45047</v>
      </c>
      <c r="F121" s="5"/>
      <c r="G121" s="3"/>
      <c r="H121" s="3"/>
      <c r="I121" s="3"/>
      <c r="J121" s="3">
        <f>(D110)/((B110+E110)/2)</f>
        <v>0.08</v>
      </c>
      <c r="K121" s="3">
        <f>((L110-O110)+(L111-O111)+(L112-O112)+(L113-O113)+(L114-O114)+(L115-O115)+(L116-O116)+(L117-O117)+(L118-O118)+(L119-O119)+(L120-O120)+(L121-O121))/((B110+E110)/2)</f>
        <v>0.08</v>
      </c>
      <c r="P121" s="6"/>
    </row>
    <row r="122" spans="1:16" ht="12">
      <c r="A122" s="2">
        <v>45078</v>
      </c>
      <c r="F122" s="5"/>
      <c r="G122" s="3"/>
      <c r="H122" s="3"/>
      <c r="I122" s="3"/>
      <c r="J122" s="3">
        <v>0</v>
      </c>
      <c r="K122" s="3">
        <v>0</v>
      </c>
      <c r="P122" s="6"/>
    </row>
    <row r="123" spans="1:16" ht="12">
      <c r="A123" s="2"/>
      <c r="F123" s="5"/>
      <c r="G123" s="3"/>
      <c r="H123" s="3"/>
      <c r="I123" s="3"/>
      <c r="J123" s="3"/>
      <c r="K123" s="3"/>
      <c r="P123" s="6"/>
    </row>
    <row r="124" spans="1:16" ht="13.5" thickBot="1">
      <c r="A124" s="25" t="s">
        <v>15</v>
      </c>
      <c r="F124" s="5"/>
      <c r="G124" s="3"/>
      <c r="H124" s="3"/>
      <c r="I124" s="3"/>
      <c r="J124" s="3"/>
      <c r="K124" s="3"/>
      <c r="P124" s="6"/>
    </row>
    <row r="125" spans="1:12" s="19" customFormat="1" ht="12.75" thickTop="1">
      <c r="A125" s="20">
        <v>44743</v>
      </c>
      <c r="B125" s="21">
        <v>38.5</v>
      </c>
      <c r="C125" s="21">
        <v>4</v>
      </c>
      <c r="D125" s="21">
        <v>3</v>
      </c>
      <c r="E125" s="21">
        <f aca="true" t="shared" si="11" ref="E125:E131">B125+C125-D125</f>
        <v>39.5</v>
      </c>
      <c r="F125" s="22">
        <f aca="true" t="shared" si="12" ref="F125:F131">C125-D125</f>
        <v>1</v>
      </c>
      <c r="G125" s="23">
        <f aca="true" t="shared" si="13" ref="G125:G131">D125/((B125+E125)/2)</f>
        <v>0.07692307692307693</v>
      </c>
      <c r="H125" s="23">
        <f>(D105+D106+D107+D108+D109+D110+D125)/(($B$105+E125)/2)</f>
        <v>0.4931506849315068</v>
      </c>
      <c r="I125" s="23">
        <f>(D125)/(($B$125+E125)/2)</f>
        <v>0.07692307692307693</v>
      </c>
      <c r="J125" s="23"/>
      <c r="K125" s="23"/>
      <c r="L125" s="21">
        <v>3</v>
      </c>
    </row>
    <row r="126" spans="1:12" ht="12">
      <c r="A126" s="2">
        <v>44774</v>
      </c>
      <c r="B126" s="24">
        <v>39.5</v>
      </c>
      <c r="C126" s="24">
        <v>0</v>
      </c>
      <c r="D126" s="24">
        <v>1</v>
      </c>
      <c r="E126">
        <f t="shared" si="11"/>
        <v>38.5</v>
      </c>
      <c r="F126" s="5">
        <f t="shared" si="12"/>
        <v>-1</v>
      </c>
      <c r="G126" s="3">
        <f t="shared" si="13"/>
        <v>0.02564102564102564</v>
      </c>
      <c r="H126" s="3">
        <f>(D105+D106+D107+D108+D109+D110+D125+D126)/(($B$105+E126)/2)</f>
        <v>0.5277777777777778</v>
      </c>
      <c r="I126" s="3">
        <f>(D125+D126)/(($B$125+E126)/2)</f>
        <v>0.1038961038961039</v>
      </c>
      <c r="J126" s="3"/>
      <c r="K126" s="3"/>
      <c r="L126" s="24">
        <v>1</v>
      </c>
    </row>
    <row r="127" spans="1:12" ht="12">
      <c r="A127" s="2">
        <v>44805</v>
      </c>
      <c r="B127" s="24">
        <v>38.5</v>
      </c>
      <c r="C127" s="24">
        <v>3</v>
      </c>
      <c r="D127" s="24">
        <v>0</v>
      </c>
      <c r="E127">
        <f t="shared" si="11"/>
        <v>41.5</v>
      </c>
      <c r="F127" s="5">
        <f t="shared" si="12"/>
        <v>3</v>
      </c>
      <c r="G127" s="3">
        <f t="shared" si="13"/>
        <v>0</v>
      </c>
      <c r="H127" s="3">
        <f>(D105+D106+D107+D108+D109+D110+D125+D126+D127)/(($B$105+E127)/2)</f>
        <v>0.5066666666666667</v>
      </c>
      <c r="I127" s="3">
        <f>(D125+D126+D127)/(($B$125+E127)/2)</f>
        <v>0.1</v>
      </c>
      <c r="J127" s="3"/>
      <c r="K127" s="3"/>
      <c r="L127" s="24">
        <v>0</v>
      </c>
    </row>
    <row r="128" spans="1:12" ht="12">
      <c r="A128" s="2">
        <v>44835</v>
      </c>
      <c r="B128" s="24">
        <v>41.5</v>
      </c>
      <c r="C128" s="24">
        <v>3</v>
      </c>
      <c r="D128" s="24">
        <v>0</v>
      </c>
      <c r="E128">
        <f t="shared" si="11"/>
        <v>44.5</v>
      </c>
      <c r="F128" s="5">
        <f t="shared" si="12"/>
        <v>3</v>
      </c>
      <c r="G128" s="3">
        <f t="shared" si="13"/>
        <v>0</v>
      </c>
      <c r="H128" s="3">
        <f>(D105+D106+D107+D108+D109+D110+D125+D126+D127+D128)/(($B$105+E128)/2)</f>
        <v>0.48717948717948717</v>
      </c>
      <c r="I128" s="3">
        <f>(D125+D126+D127+D128)/(($B$125+E128)/2)</f>
        <v>0.0963855421686747</v>
      </c>
      <c r="L128" s="24">
        <v>0</v>
      </c>
    </row>
    <row r="129" spans="1:12" ht="12">
      <c r="A129" s="2">
        <v>44866</v>
      </c>
      <c r="B129" s="24">
        <v>44.5</v>
      </c>
      <c r="C129" s="24">
        <v>2</v>
      </c>
      <c r="D129" s="24">
        <v>2</v>
      </c>
      <c r="E129">
        <f t="shared" si="11"/>
        <v>44.5</v>
      </c>
      <c r="F129" s="5">
        <f t="shared" si="12"/>
        <v>0</v>
      </c>
      <c r="G129" s="3">
        <f t="shared" si="13"/>
        <v>0.0449438202247191</v>
      </c>
      <c r="H129" s="3">
        <f>(D105+D106+D107+D108+D109+D110+D125+D126+D127+D128+D129)/(($B$105+E129)/2)</f>
        <v>0.5384615384615384</v>
      </c>
      <c r="I129" s="3">
        <f>(D125+D126+D127+D128+D129)/(($B$125+E129)/2)</f>
        <v>0.14457831325301204</v>
      </c>
      <c r="L129" s="24">
        <v>2</v>
      </c>
    </row>
    <row r="130" spans="1:12" ht="12">
      <c r="A130" s="2">
        <v>44896</v>
      </c>
      <c r="B130" s="24">
        <v>44.5</v>
      </c>
      <c r="C130" s="24">
        <v>0</v>
      </c>
      <c r="D130" s="24">
        <v>2</v>
      </c>
      <c r="E130">
        <f t="shared" si="11"/>
        <v>42.5</v>
      </c>
      <c r="F130" s="5">
        <f t="shared" si="12"/>
        <v>-2</v>
      </c>
      <c r="G130" s="3">
        <f t="shared" si="13"/>
        <v>0.04597701149425287</v>
      </c>
      <c r="H130" s="3">
        <f>(D105+D106+D107+D108+D109+D110+D125+D126+D127+D128+D129+D130)/(($B$105+E130)/2)</f>
        <v>0.6052631578947368</v>
      </c>
      <c r="I130" s="3">
        <f>(D125+D126+D127+D128+D129+D130)/(($B$125+E130)/2)</f>
        <v>0.19753086419753085</v>
      </c>
      <c r="L130" s="24">
        <v>2</v>
      </c>
    </row>
    <row r="131" spans="1:12" ht="12">
      <c r="A131" s="2">
        <v>44927</v>
      </c>
      <c r="B131" s="24">
        <v>42.5</v>
      </c>
      <c r="C131" s="24">
        <v>1</v>
      </c>
      <c r="D131" s="24">
        <v>2</v>
      </c>
      <c r="E131">
        <f t="shared" si="11"/>
        <v>41.5</v>
      </c>
      <c r="F131" s="5">
        <f t="shared" si="12"/>
        <v>-1</v>
      </c>
      <c r="G131" s="3">
        <f t="shared" si="13"/>
        <v>0.047619047619047616</v>
      </c>
      <c r="H131" s="3">
        <f>(D131)/(($B$131+E131)/2)</f>
        <v>0.047619047619047616</v>
      </c>
      <c r="I131" s="3">
        <f>(D125+D126+D127+D128+D129+D130+D131)/(($B$125+E131)/2)</f>
        <v>0.25</v>
      </c>
      <c r="L131" s="24">
        <v>2</v>
      </c>
    </row>
    <row r="132" spans="1:12" ht="12">
      <c r="A132" s="2">
        <v>44958</v>
      </c>
      <c r="B132" s="24">
        <v>41.5</v>
      </c>
      <c r="C132" s="24">
        <v>0</v>
      </c>
      <c r="D132" s="24">
        <v>3</v>
      </c>
      <c r="E132">
        <f>B132+C132-D132</f>
        <v>38.5</v>
      </c>
      <c r="F132" s="5">
        <f>C132-D132</f>
        <v>-3</v>
      </c>
      <c r="G132" s="3">
        <f>D132/((B132+E132)/2)</f>
        <v>0.075</v>
      </c>
      <c r="H132" s="3">
        <f>(D131+D132)/(($B$131+E132)/2)</f>
        <v>0.12345679012345678</v>
      </c>
      <c r="I132" s="3">
        <f>(D125+D126+D127+D128+D129+D130+D131+D132)/(($B$125+E132)/2)</f>
        <v>0.33766233766233766</v>
      </c>
      <c r="L132" s="24">
        <v>3</v>
      </c>
    </row>
    <row r="133" spans="1:12" ht="12">
      <c r="A133" s="2">
        <v>44986</v>
      </c>
      <c r="B133" s="24">
        <v>38.5</v>
      </c>
      <c r="C133" s="24">
        <v>2</v>
      </c>
      <c r="D133" s="24">
        <v>2</v>
      </c>
      <c r="E133">
        <f>B133+C133-D133</f>
        <v>38.5</v>
      </c>
      <c r="F133" s="5">
        <f>C133-D133</f>
        <v>0</v>
      </c>
      <c r="G133" s="3">
        <f>D133/((B133+E133)/2)</f>
        <v>0.05194805194805195</v>
      </c>
      <c r="H133" s="3">
        <f>(D131+D132+D133)/(($B$131+E133)/2)</f>
        <v>0.1728395061728395</v>
      </c>
      <c r="I133" s="3">
        <f>(D125+D126+D127+D128+D129+D130+D131+D132+D133)/(($B$125+E133)/2)</f>
        <v>0.38961038961038963</v>
      </c>
      <c r="L133" s="24">
        <v>2</v>
      </c>
    </row>
    <row r="134" spans="1:12" ht="12">
      <c r="A134" s="2">
        <v>45017</v>
      </c>
      <c r="B134" s="24">
        <v>38.5</v>
      </c>
      <c r="C134" s="24">
        <v>2</v>
      </c>
      <c r="D134" s="24">
        <v>1</v>
      </c>
      <c r="E134">
        <f>B134+C134-D134</f>
        <v>39.5</v>
      </c>
      <c r="F134" s="5">
        <f>C134-D134</f>
        <v>1</v>
      </c>
      <c r="G134" s="3">
        <f>D134/((B134+E134)/2)</f>
        <v>0.02564102564102564</v>
      </c>
      <c r="H134" s="3">
        <f>(D131+D132+D133+D134)/(($B$131+E134)/2)</f>
        <v>0.1951219512195122</v>
      </c>
      <c r="I134" s="3">
        <f>(D125+D126+D127+D128+D129+D130+D131+D132+D133+D134)/(($B$125+E134)/2)</f>
        <v>0.41025641025641024</v>
      </c>
      <c r="L134" s="24">
        <v>1</v>
      </c>
    </row>
    <row r="135" spans="1:12" ht="12">
      <c r="A135" s="2">
        <v>45047</v>
      </c>
      <c r="B135" s="24">
        <v>39.5</v>
      </c>
      <c r="C135" s="24">
        <v>5</v>
      </c>
      <c r="D135" s="24">
        <v>3</v>
      </c>
      <c r="E135">
        <f>B135+C135-D135</f>
        <v>41.5</v>
      </c>
      <c r="F135" s="5">
        <f>C135-D135</f>
        <v>2</v>
      </c>
      <c r="G135" s="3">
        <f>D135/((B135+E135)/2)</f>
        <v>0.07407407407407407</v>
      </c>
      <c r="H135" s="3">
        <f>(D131+D132+D133+D134+D135)/(($B$131+E135)/2)</f>
        <v>0.2619047619047619</v>
      </c>
      <c r="I135" s="3">
        <f>(D125+D126+D127+D128+D129+D130+D131+D132+D133+D134+D135)/(($B$125+E135)/2)</f>
        <v>0.475</v>
      </c>
      <c r="L135" s="24">
        <v>3</v>
      </c>
    </row>
    <row r="136" spans="1:12" ht="12">
      <c r="A136" s="2">
        <v>45078</v>
      </c>
      <c r="B136" s="24">
        <v>41.5</v>
      </c>
      <c r="C136" s="24">
        <v>1</v>
      </c>
      <c r="D136" s="24">
        <v>1</v>
      </c>
      <c r="E136">
        <f>B136+C136-D136</f>
        <v>41.5</v>
      </c>
      <c r="F136" s="5">
        <f>C136-D136</f>
        <v>0</v>
      </c>
      <c r="G136" s="3">
        <f>D136/((B136+E136)/2)</f>
        <v>0.024096385542168676</v>
      </c>
      <c r="H136" s="3">
        <f>(D131+D132+D133+D134+D135+D136)/(($B$131+E136)/2)</f>
        <v>0.2857142857142857</v>
      </c>
      <c r="I136" s="3">
        <f>(D125+D126+D127+D128+D129+D130+D131+D132+D133+D134+D135+D136)/(($B$125+E136)/2)</f>
        <v>0.5</v>
      </c>
      <c r="L136" s="24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">
      <c r="A121" s="2">
        <v>45047</v>
      </c>
      <c r="F121" s="5"/>
      <c r="G121" s="3"/>
      <c r="H121" s="3"/>
      <c r="I121" s="3"/>
      <c r="J121" s="3">
        <f>(D110)/((B110+E110)/2)</f>
        <v>0</v>
      </c>
      <c r="K121" s="3">
        <f>((L110-O110)+(L111-O111)+(L112-O112)+(L113-O113)+(L114-O114)+(L115-O115)+(L116-O116)+(L117-O117)+(L118-O118)+(L119-O119)+(L120-O120)+(L121-O121))/((B110+E110)/2)</f>
        <v>0</v>
      </c>
    </row>
    <row r="122" spans="1:11" ht="12">
      <c r="A122" s="2">
        <v>45078</v>
      </c>
      <c r="F122" s="5"/>
      <c r="G122" s="3"/>
      <c r="H122" s="3"/>
      <c r="I122" s="3"/>
      <c r="J122" s="3">
        <v>0</v>
      </c>
      <c r="K122" s="3">
        <v>0</v>
      </c>
    </row>
    <row r="123" spans="1:11" ht="12">
      <c r="A123" s="2"/>
      <c r="F123" s="5"/>
      <c r="G123" s="3"/>
      <c r="H123" s="3"/>
      <c r="I123" s="3"/>
      <c r="J123" s="3"/>
      <c r="K123" s="3"/>
    </row>
    <row r="124" spans="1:11" ht="13.5" thickBot="1">
      <c r="A124" s="25" t="s">
        <v>15</v>
      </c>
      <c r="F124" s="5"/>
      <c r="G124" s="3"/>
      <c r="H124" s="3"/>
      <c r="I124" s="3"/>
      <c r="J124" s="3"/>
      <c r="K124" s="3"/>
    </row>
    <row r="125" spans="1:11" ht="12.75" thickTop="1">
      <c r="A125" s="20">
        <v>44743</v>
      </c>
      <c r="B125" s="21">
        <v>10</v>
      </c>
      <c r="C125" s="21">
        <v>2</v>
      </c>
      <c r="D125" s="21">
        <v>0</v>
      </c>
      <c r="E125" s="21">
        <f aca="true" t="shared" si="11" ref="E125:E131">B125+C125-D125</f>
        <v>12</v>
      </c>
      <c r="F125" s="22">
        <f aca="true" t="shared" si="12" ref="F125:F131">C125-D125</f>
        <v>2</v>
      </c>
      <c r="G125" s="23">
        <f aca="true" t="shared" si="13" ref="G125:G131">D125/((B125+E125)/2)</f>
        <v>0</v>
      </c>
      <c r="H125" s="23">
        <f>(D105+D106+D107+D108+D109+D110+D125)/(($B$105+E125)/2)</f>
        <v>0.18181818181818182</v>
      </c>
      <c r="I125" s="23">
        <f>(D125)/(($B$125+E125)/2)</f>
        <v>0</v>
      </c>
      <c r="J125" s="23"/>
      <c r="K125" s="23"/>
    </row>
    <row r="126" spans="1:11" ht="12">
      <c r="A126" s="2">
        <v>44774</v>
      </c>
      <c r="B126" s="24">
        <v>12</v>
      </c>
      <c r="C126" s="24">
        <v>1</v>
      </c>
      <c r="D126" s="24">
        <v>0</v>
      </c>
      <c r="E126">
        <f t="shared" si="11"/>
        <v>13</v>
      </c>
      <c r="F126" s="5">
        <f t="shared" si="12"/>
        <v>1</v>
      </c>
      <c r="G126" s="3">
        <f t="shared" si="13"/>
        <v>0</v>
      </c>
      <c r="H126" s="3">
        <f>(D105+D106+D107+D108+D109+D110+D125+D126)/(($B$105+E126)/2)</f>
        <v>0.17391304347826086</v>
      </c>
      <c r="I126" s="3">
        <f>(D125+D126)/(($B$125+E126)/2)</f>
        <v>0</v>
      </c>
      <c r="J126" s="3"/>
      <c r="K126" s="3"/>
    </row>
    <row r="127" spans="1:11" ht="12">
      <c r="A127" s="2">
        <v>44805</v>
      </c>
      <c r="B127" s="24">
        <v>13</v>
      </c>
      <c r="C127" s="24">
        <v>0</v>
      </c>
      <c r="D127" s="24">
        <v>0</v>
      </c>
      <c r="E127">
        <f t="shared" si="11"/>
        <v>13</v>
      </c>
      <c r="F127" s="5">
        <f t="shared" si="12"/>
        <v>0</v>
      </c>
      <c r="G127" s="3">
        <f t="shared" si="13"/>
        <v>0</v>
      </c>
      <c r="H127" s="3">
        <f>(D105+D106+D107+D108+D109+D110+D125+D126+D127)/(($B$105+E127)/2)</f>
        <v>0.17391304347826086</v>
      </c>
      <c r="I127" s="3">
        <f>(D125+D126+D127)/(($B$125+E127)/2)</f>
        <v>0</v>
      </c>
      <c r="J127" s="3"/>
      <c r="K127" s="3"/>
    </row>
    <row r="128" spans="1:12" ht="12">
      <c r="A128" s="2">
        <v>44835</v>
      </c>
      <c r="B128" s="24">
        <v>13</v>
      </c>
      <c r="C128" s="24">
        <v>0</v>
      </c>
      <c r="D128" s="24">
        <v>1</v>
      </c>
      <c r="E128">
        <f t="shared" si="11"/>
        <v>12</v>
      </c>
      <c r="F128" s="5">
        <f t="shared" si="12"/>
        <v>-1</v>
      </c>
      <c r="G128" s="3">
        <f t="shared" si="13"/>
        <v>0.08</v>
      </c>
      <c r="H128" s="3">
        <f>(D105+D106+D107+D108+D109+D110+D125+D126+D127+D128)/(($B$105+E128)/2)</f>
        <v>0.2727272727272727</v>
      </c>
      <c r="I128" s="3">
        <f>(D125+D126+D127+D128)/(($B$125+E128)/2)</f>
        <v>0.09090909090909091</v>
      </c>
      <c r="L128">
        <v>1</v>
      </c>
    </row>
    <row r="129" spans="1:12" ht="12">
      <c r="A129" s="2">
        <v>44866</v>
      </c>
      <c r="B129" s="24">
        <v>12</v>
      </c>
      <c r="C129" s="24">
        <v>1</v>
      </c>
      <c r="D129" s="24">
        <v>1</v>
      </c>
      <c r="E129">
        <f t="shared" si="11"/>
        <v>12</v>
      </c>
      <c r="F129" s="5">
        <f t="shared" si="12"/>
        <v>0</v>
      </c>
      <c r="G129" s="3">
        <f t="shared" si="13"/>
        <v>0.08333333333333333</v>
      </c>
      <c r="H129" s="3">
        <f>(D105+D106+D107+D108+D109+D110+D125+D126+D127+D128+D129)/(($B$105+E129)/2)</f>
        <v>0.36363636363636365</v>
      </c>
      <c r="I129" s="3">
        <f>(D125+D126+D127+D128+D129)/(($B$125+E129)/2)</f>
        <v>0.18181818181818182</v>
      </c>
      <c r="L129">
        <v>1</v>
      </c>
    </row>
    <row r="130" spans="1:9" ht="12">
      <c r="A130" s="2">
        <v>44896</v>
      </c>
      <c r="B130" s="24">
        <v>12</v>
      </c>
      <c r="C130" s="24">
        <v>0</v>
      </c>
      <c r="D130" s="24">
        <v>0</v>
      </c>
      <c r="E130">
        <f t="shared" si="11"/>
        <v>12</v>
      </c>
      <c r="F130" s="5">
        <f t="shared" si="12"/>
        <v>0</v>
      </c>
      <c r="G130" s="3">
        <f t="shared" si="13"/>
        <v>0</v>
      </c>
      <c r="H130" s="3">
        <f>(D105+D106+D107+D108+D109+D110+D125+D126+D127+D128+D129+D130)/(($B$105+E130)/2)</f>
        <v>0.36363636363636365</v>
      </c>
      <c r="I130" s="3">
        <f>(D125+D126+D127+D128+D129+D130)/(($B$125+E130)/2)</f>
        <v>0.18181818181818182</v>
      </c>
    </row>
    <row r="131" spans="1:9" ht="12">
      <c r="A131" s="2">
        <v>44927</v>
      </c>
      <c r="B131" s="24">
        <v>12</v>
      </c>
      <c r="C131" s="24">
        <v>1</v>
      </c>
      <c r="D131" s="24">
        <v>0</v>
      </c>
      <c r="E131">
        <f t="shared" si="11"/>
        <v>13</v>
      </c>
      <c r="F131" s="5">
        <f t="shared" si="12"/>
        <v>1</v>
      </c>
      <c r="G131" s="3">
        <f t="shared" si="13"/>
        <v>0</v>
      </c>
      <c r="H131" s="3">
        <f>(D131)/(($B$131+E131)/2)</f>
        <v>0</v>
      </c>
      <c r="I131" s="3">
        <f>(D125+D126+D127+D128+D129+D130+D131)/(($B$125+E131)/2)</f>
        <v>0.17391304347826086</v>
      </c>
    </row>
    <row r="132" spans="1:12" ht="12">
      <c r="A132" s="2">
        <v>44958</v>
      </c>
      <c r="B132" s="24">
        <v>13</v>
      </c>
      <c r="C132" s="24">
        <v>0</v>
      </c>
      <c r="D132" s="24">
        <v>1</v>
      </c>
      <c r="E132">
        <f>B132+C132-D132</f>
        <v>12</v>
      </c>
      <c r="F132" s="5">
        <f>C132-D132</f>
        <v>-1</v>
      </c>
      <c r="G132" s="3">
        <f>D132/((B132+E132)/2)</f>
        <v>0.08</v>
      </c>
      <c r="H132" s="3">
        <f>(D131+D132)/(($B$131+E132)/2)</f>
        <v>0.08333333333333333</v>
      </c>
      <c r="I132" s="3">
        <f>(D125+D126+D127+D128+D129+D130+D131+D132)/(($B$125+E132)/2)</f>
        <v>0.2727272727272727</v>
      </c>
      <c r="L132">
        <v>1</v>
      </c>
    </row>
    <row r="133" spans="1:9" ht="12">
      <c r="A133" s="2">
        <v>44986</v>
      </c>
      <c r="B133" s="24">
        <v>12</v>
      </c>
      <c r="C133" s="24">
        <v>1</v>
      </c>
      <c r="D133" s="24">
        <v>0</v>
      </c>
      <c r="E133">
        <f>B133+C133-D133</f>
        <v>13</v>
      </c>
      <c r="F133" s="5">
        <f>C133-D133</f>
        <v>1</v>
      </c>
      <c r="G133" s="3">
        <f>D133/((B133+E133)/2)</f>
        <v>0</v>
      </c>
      <c r="H133" s="3">
        <f>(D131+D132+D133)/(($B$131+E133)/2)</f>
        <v>0.08</v>
      </c>
      <c r="I133" s="3">
        <f>(D125+D126+D127+D128+D129+D130+D131+D132+D133)/(($B$125+E133)/2)</f>
        <v>0.2608695652173913</v>
      </c>
    </row>
    <row r="134" spans="1:9" ht="12">
      <c r="A134" s="2">
        <v>45017</v>
      </c>
      <c r="B134" s="24">
        <v>13</v>
      </c>
      <c r="C134" s="24">
        <v>0</v>
      </c>
      <c r="D134" s="24">
        <v>0</v>
      </c>
      <c r="E134">
        <f>B134+C134-D134</f>
        <v>13</v>
      </c>
      <c r="F134" s="5">
        <f>C134-D134</f>
        <v>0</v>
      </c>
      <c r="G134" s="3">
        <f>D134/((B134+E134)/2)</f>
        <v>0</v>
      </c>
      <c r="H134" s="3">
        <f>(D131+D132+D133+D134)/(($B$131+E134)/2)</f>
        <v>0.08</v>
      </c>
      <c r="I134" s="3">
        <f>(D125+D126+D127+D128+D129+D130+D131+D132+D133+D134)/(($B$125+E134)/2)</f>
        <v>0.2608695652173913</v>
      </c>
    </row>
    <row r="135" spans="1:12" ht="12">
      <c r="A135" s="2">
        <v>45047</v>
      </c>
      <c r="B135" s="24">
        <v>13</v>
      </c>
      <c r="C135" s="24">
        <v>1</v>
      </c>
      <c r="D135" s="24">
        <v>1</v>
      </c>
      <c r="E135">
        <f>B135+C135-D135</f>
        <v>13</v>
      </c>
      <c r="F135" s="5">
        <f>C135-D135</f>
        <v>0</v>
      </c>
      <c r="G135" s="3">
        <f>D135/((B135+E135)/2)</f>
        <v>0.07692307692307693</v>
      </c>
      <c r="H135" s="3">
        <f>(D131+D132+D133+D134+D135)/(($B$131+E135)/2)</f>
        <v>0.16</v>
      </c>
      <c r="I135" s="3">
        <f>(D125+D126+D127+D128+D129+D130+D131+D132+D133+D134+D135)/(($B$125+E135)/2)</f>
        <v>0.34782608695652173</v>
      </c>
      <c r="L135">
        <v>1</v>
      </c>
    </row>
    <row r="136" spans="1:9" ht="12">
      <c r="A136" s="2">
        <v>45078</v>
      </c>
      <c r="B136" s="24">
        <v>13</v>
      </c>
      <c r="C136" s="24">
        <v>0</v>
      </c>
      <c r="D136" s="24">
        <v>0</v>
      </c>
      <c r="E136">
        <f>B136+C136-D136</f>
        <v>13</v>
      </c>
      <c r="F136" s="5">
        <f>C136-D136</f>
        <v>0</v>
      </c>
      <c r="G136" s="3">
        <f>D136/((B136+E136)/2)</f>
        <v>0</v>
      </c>
      <c r="H136" s="3">
        <f>(D131+D132+D133+D134+D135+D136)/(($B$131+E136)/2)</f>
        <v>0.16</v>
      </c>
      <c r="I136" s="3">
        <f>(D125+D126+D127+D128+D129+D130+D131+D132+D133+D134+D135+D136)/(($B$125+E136)/2)</f>
        <v>0.34782608695652173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/>
    </row>
    <row r="59" spans="1:16" ht="12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/>
    </row>
    <row r="60" spans="1:16" ht="12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/>
    </row>
    <row r="112" spans="1:13" ht="12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 aca="true" t="shared" si="23" ref="E117:E122">B117+C117-D117</f>
        <v>126.5</v>
      </c>
      <c r="F117" s="17">
        <f aca="true" t="shared" si="24" ref="F117:F122">C117-D117</f>
        <v>2</v>
      </c>
      <c r="G117" s="18">
        <f aca="true" t="shared" si="25" ref="G117:G122"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 aca="true" t="shared" si="26" ref="J117:J122">(D106+D107+D108+D109+D110+D111+D112+D113+D114+D115+D116+D117)/((B106+E117)/2)</f>
        <v>0.7391304347826086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 t="shared" si="23"/>
        <v>120.5</v>
      </c>
      <c r="F118" s="17">
        <f t="shared" si="24"/>
        <v>-6</v>
      </c>
      <c r="G118" s="18">
        <f t="shared" si="25"/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 t="shared" si="26"/>
        <v>0.7706422018348624</v>
      </c>
      <c r="K118" s="18">
        <f t="shared" si="27"/>
        <v>0.6972477064220184</v>
      </c>
      <c r="L118">
        <v>9</v>
      </c>
    </row>
    <row r="119" spans="1:13" ht="12">
      <c r="A119" s="2">
        <v>44986</v>
      </c>
      <c r="B119" s="16">
        <f>SUM('CHS CM'!B119+'LSF CM'!B11+'One Hope CM'!B119)</f>
        <v>120.5</v>
      </c>
      <c r="C119" s="16">
        <f>SUM('CHS CM'!C119+'LSF CM'!C11+'One Hope CM'!C119)</f>
        <v>5</v>
      </c>
      <c r="D119" s="16">
        <f>SUM('CHS CM'!D119+'LSF CM'!D11+'One Hope CM'!D119)</f>
        <v>9</v>
      </c>
      <c r="E119" s="16">
        <f t="shared" si="23"/>
        <v>116.5</v>
      </c>
      <c r="F119" s="17">
        <f t="shared" si="24"/>
        <v>-4</v>
      </c>
      <c r="G119" s="18">
        <f t="shared" si="25"/>
        <v>0.0759493670886076</v>
      </c>
      <c r="H119" s="18">
        <f>(D117+D118+D119)/(($B$117+E119)/2)</f>
        <v>0.2157676348547718</v>
      </c>
      <c r="I119" s="18">
        <f>(D111+D112+D113+D114+D115+D116+D117+D118+D119)/(($B$111+E119)/2)</f>
        <v>0.5281385281385281</v>
      </c>
      <c r="J119" s="18">
        <f t="shared" si="26"/>
        <v>0.8207547169811321</v>
      </c>
      <c r="K119" s="18">
        <f t="shared" si="27"/>
        <v>0.7264150943396226</v>
      </c>
      <c r="L119">
        <v>6</v>
      </c>
      <c r="M119">
        <v>1</v>
      </c>
    </row>
    <row r="120" spans="1:13" ht="12">
      <c r="A120" s="2">
        <v>45017</v>
      </c>
      <c r="B120" s="16">
        <f>SUM('CHS CM'!B120+'LSF CM'!B12+'One Hope CM'!B120)</f>
        <v>116.5</v>
      </c>
      <c r="C120" s="16">
        <f>SUM('CHS CM'!C120+'LSF CM'!C12+'One Hope CM'!C120)</f>
        <v>5</v>
      </c>
      <c r="D120" s="16">
        <f>SUM('CHS CM'!D120+'LSF CM'!D12+'One Hope CM'!D120)</f>
        <v>6</v>
      </c>
      <c r="E120" s="16">
        <f t="shared" si="23"/>
        <v>115.5</v>
      </c>
      <c r="F120" s="17">
        <f t="shared" si="24"/>
        <v>-1</v>
      </c>
      <c r="G120" s="18">
        <f t="shared" si="25"/>
        <v>0.05172413793103448</v>
      </c>
      <c r="H120" s="18">
        <f>(D117+D118+D119+D120)/(($B$117+E120)/2)</f>
        <v>0.26666666666666666</v>
      </c>
      <c r="I120" s="18">
        <f>(D111+D112+D113+D114+D115+D116+D117+D118+D119+D120)/(($B$111+E120)/2)</f>
        <v>0.5826086956521739</v>
      </c>
      <c r="J120" s="18">
        <f t="shared" si="26"/>
        <v>0.8018433179723502</v>
      </c>
      <c r="K120" s="18">
        <f t="shared" si="27"/>
        <v>0.7096774193548387</v>
      </c>
      <c r="L120">
        <v>5</v>
      </c>
      <c r="M120">
        <v>1</v>
      </c>
    </row>
    <row r="121" spans="1:13" ht="12">
      <c r="A121" s="2">
        <v>45047</v>
      </c>
      <c r="B121" s="16">
        <f>SUM('CHS CM'!B121+'LSF CM'!B13+'One Hope CM'!B121)</f>
        <v>115.5</v>
      </c>
      <c r="C121" s="16">
        <f>SUM('CHS CM'!C121+'LSF CM'!C13+'One Hope CM'!C121)</f>
        <v>13</v>
      </c>
      <c r="D121" s="16">
        <f>SUM('CHS CM'!D121+'LSF CM'!D13+'One Hope CM'!D121)</f>
        <v>14</v>
      </c>
      <c r="E121" s="16">
        <f t="shared" si="23"/>
        <v>114.5</v>
      </c>
      <c r="F121" s="17">
        <f t="shared" si="24"/>
        <v>-1</v>
      </c>
      <c r="G121" s="18">
        <f t="shared" si="25"/>
        <v>0.12173913043478261</v>
      </c>
      <c r="H121" s="18">
        <f>(D117+D118+D119+D120+D121)/(($B$117+E121)/2)</f>
        <v>0.38493723849372385</v>
      </c>
      <c r="I121" s="18">
        <f>(D111+D112+D113+D114+D115+D116+D117+D118+D119+D120+D121)/(($B$111+E121)/2)</f>
        <v>0.7074235807860262</v>
      </c>
      <c r="J121" s="18">
        <f t="shared" si="26"/>
        <v>0.8301886792452831</v>
      </c>
      <c r="K121" s="18">
        <f t="shared" si="27"/>
        <v>0.7452830188679245</v>
      </c>
      <c r="L121">
        <v>13</v>
      </c>
      <c r="M121">
        <v>1</v>
      </c>
    </row>
    <row r="122" spans="1:13" ht="12">
      <c r="A122" s="2">
        <v>45078</v>
      </c>
      <c r="B122" s="16">
        <f>SUM('CHS CM'!B122+'LSF CM'!B14+'One Hope CM'!B122)</f>
        <v>114.5</v>
      </c>
      <c r="C122" s="16">
        <f>SUM('CHS CM'!C122+'LSF CM'!C14+'One Hope CM'!C122)</f>
        <v>7</v>
      </c>
      <c r="D122" s="16">
        <f>SUM('CHS CM'!D122+'LSF CM'!D14+'One Hope CM'!D122)</f>
        <v>4</v>
      </c>
      <c r="E122" s="16">
        <f t="shared" si="23"/>
        <v>117.5</v>
      </c>
      <c r="F122" s="17">
        <f t="shared" si="24"/>
        <v>3</v>
      </c>
      <c r="G122" s="18">
        <f t="shared" si="25"/>
        <v>0.034482758620689655</v>
      </c>
      <c r="H122" s="18">
        <f>(D117+D118+D119+D120+D121+D122)/(($B$117+E122)/2)</f>
        <v>0.4132231404958678</v>
      </c>
      <c r="I122" s="18">
        <f>(D111+D112+D113+D114+D115+D116+D117+D118+D119+D120+D121+D122)/(($B$111+E122)/2)</f>
        <v>0.7327586206896551</v>
      </c>
      <c r="J122" s="18">
        <f t="shared" si="26"/>
        <v>0.7327586206896551</v>
      </c>
      <c r="K122" s="18">
        <f t="shared" si="27"/>
        <v>0.6551724137931034</v>
      </c>
      <c r="L122">
        <v>3</v>
      </c>
      <c r="M122">
        <v>1</v>
      </c>
    </row>
    <row r="123" spans="1:13" ht="12">
      <c r="A123" s="2">
        <v>45108</v>
      </c>
      <c r="B123" s="16">
        <f>SUM('CHS CM'!B123+'LSF CM'!B15+'One Hope CM'!B123)</f>
        <v>117.5</v>
      </c>
      <c r="C123" s="16">
        <f>SUM('CHS CM'!C123+'LSF CM'!C15+'One Hope CM'!C123)</f>
        <v>11</v>
      </c>
      <c r="D123" s="16">
        <f>SUM('CHS CM'!D123+'LSF CM'!D15+'One Hope CM'!D123)</f>
        <v>5</v>
      </c>
      <c r="E123" s="16">
        <f aca="true" t="shared" si="28" ref="E123:E128">B123+C123-D123</f>
        <v>123.5</v>
      </c>
      <c r="F123" s="17">
        <f aca="true" t="shared" si="29" ref="F123:F128">C123-D123</f>
        <v>6</v>
      </c>
      <c r="G123" s="18">
        <f aca="true" t="shared" si="30" ref="G123:G128">D123/((B123+E123)/2)</f>
        <v>0.04149377593360996</v>
      </c>
      <c r="H123" s="18">
        <f>(D117+D118+D119+D120+D121+D122+D123)/(($B$117+E123)/2)</f>
        <v>0.4435483870967742</v>
      </c>
      <c r="I123" s="18">
        <f>(D123)/(($B$123+E123)/2)</f>
        <v>0.04149377593360996</v>
      </c>
      <c r="J123" s="18">
        <f aca="true" t="shared" si="31" ref="J123:J128">(D112+D113+D114+D115+D116+D117+D118+D119+D120+D121+D122+D123)/((B112+E123)/2)</f>
        <v>0.6831275720164609</v>
      </c>
      <c r="K123" s="18">
        <f aca="true" t="shared" si="32" ref="K123:K128">((L112-O112)+(L113-O113)+(L114-O114)+(L115-O115)+(L116-O116)+(L117-O117)+(L118-O118)+(L119-O119)+(L120-O120)+(L121-O121)+(L122-O122)+(L123-O123))/((B112+E123)/2)</f>
        <v>0.5843621399176955</v>
      </c>
      <c r="L123">
        <v>2</v>
      </c>
      <c r="M123">
        <v>2</v>
      </c>
    </row>
    <row r="124" spans="1:13" ht="12">
      <c r="A124" s="2">
        <v>45139</v>
      </c>
      <c r="B124" s="16">
        <f>SUM('CHS CM'!B124+'LSF CM'!B16+'One Hope CM'!B124)</f>
        <v>123.5</v>
      </c>
      <c r="C124" s="16">
        <f>SUM('CHS CM'!C124+'LSF CM'!C16+'One Hope CM'!C124)</f>
        <v>4.5</v>
      </c>
      <c r="D124" s="16">
        <f>SUM('CHS CM'!D124+'LSF CM'!D16+'One Hope CM'!D124)</f>
        <v>9</v>
      </c>
      <c r="E124" s="16">
        <f t="shared" si="28"/>
        <v>119</v>
      </c>
      <c r="F124" s="17">
        <f t="shared" si="29"/>
        <v>-4.5</v>
      </c>
      <c r="G124" s="18">
        <f t="shared" si="30"/>
        <v>0.07422680412371134</v>
      </c>
      <c r="H124" s="18">
        <f>(D117+D118+D119+D120+D121+D122+D123+D124)/(($B$117+E124)/2)</f>
        <v>0.5256673511293635</v>
      </c>
      <c r="I124" s="18">
        <f>(D123+D124)/(($B$123+E124)/2)</f>
        <v>0.11839323467230443</v>
      </c>
      <c r="J124" s="18">
        <f t="shared" si="31"/>
        <v>0.7145790554414785</v>
      </c>
      <c r="K124" s="18">
        <f t="shared" si="32"/>
        <v>0.6160164271047228</v>
      </c>
      <c r="L124">
        <v>8</v>
      </c>
      <c r="M124">
        <v>1</v>
      </c>
    </row>
    <row r="125" spans="1:12" ht="12">
      <c r="A125" s="2">
        <v>45170</v>
      </c>
      <c r="B125" s="16">
        <f>SUM('CHS CM'!B125+'LSF CM'!B17+'One Hope CM'!B125)</f>
        <v>119</v>
      </c>
      <c r="C125" s="16">
        <f>SUM('CHS CM'!C125+'LSF CM'!C17+'One Hope CM'!C125)</f>
        <v>7</v>
      </c>
      <c r="D125" s="16">
        <f>SUM('CHS CM'!D125+'LSF CM'!D17+'One Hope CM'!D125)</f>
        <v>7.5</v>
      </c>
      <c r="E125" s="16">
        <f t="shared" si="28"/>
        <v>118.5</v>
      </c>
      <c r="F125" s="17">
        <f t="shared" si="29"/>
        <v>-0.5</v>
      </c>
      <c r="G125" s="18">
        <f t="shared" si="30"/>
        <v>0.06315789473684211</v>
      </c>
      <c r="H125" s="18">
        <f>(D117+D118+D119+D120+D121+D122+D123+D124+D125)/(($B$117+E125)/2)</f>
        <v>0.588477366255144</v>
      </c>
      <c r="I125" s="18">
        <f>(D123+D124+D125)/(($B$123+E125)/2)</f>
        <v>0.18220338983050846</v>
      </c>
      <c r="J125" s="18">
        <f t="shared" si="31"/>
        <v>0.732</v>
      </c>
      <c r="K125" s="18">
        <f t="shared" si="32"/>
        <v>0.636</v>
      </c>
      <c r="L125">
        <v>7.5</v>
      </c>
    </row>
    <row r="126" spans="1:12" ht="12">
      <c r="A126" s="2">
        <v>45200</v>
      </c>
      <c r="B126" s="16">
        <f>SUM('CHS CM'!B126+'LSF CM'!B18+'One Hope CM'!B126)</f>
        <v>118.5</v>
      </c>
      <c r="C126" s="16">
        <f>SUM('CHS CM'!C126+'LSF CM'!C18+'One Hope CM'!C126)</f>
        <v>11</v>
      </c>
      <c r="D126" s="16">
        <f>SUM('CHS CM'!D126+'LSF CM'!D18+'One Hope CM'!D126)</f>
        <v>0</v>
      </c>
      <c r="E126" s="16">
        <f t="shared" si="28"/>
        <v>129.5</v>
      </c>
      <c r="F126" s="17">
        <f t="shared" si="29"/>
        <v>11</v>
      </c>
      <c r="G126" s="18">
        <f t="shared" si="30"/>
        <v>0</v>
      </c>
      <c r="H126" s="18">
        <f>(D117+D118+D119+D120+D121+D122+D123+D124+D125+D126)/(($B$117+E126)/2)</f>
        <v>0.562992125984252</v>
      </c>
      <c r="I126" s="18">
        <f>(D123+D124+D125+D126)/(($B$123+E126)/2)</f>
        <v>0.17408906882591094</v>
      </c>
      <c r="J126" s="18">
        <f t="shared" si="31"/>
        <v>0.6576923076923077</v>
      </c>
      <c r="K126" s="18">
        <f t="shared" si="32"/>
        <v>0.573076923076923</v>
      </c>
      <c r="L126">
        <v>0</v>
      </c>
    </row>
    <row r="127" spans="1:13" ht="12">
      <c r="A127" s="2">
        <v>45231</v>
      </c>
      <c r="B127" s="16">
        <f>SUM('CHS CM'!B127+'LSF CM'!B19+'One Hope CM'!B127)</f>
        <v>129.5</v>
      </c>
      <c r="C127" s="16">
        <f>SUM('CHS CM'!C127+'LSF CM'!C19+'One Hope CM'!C127)</f>
        <v>1</v>
      </c>
      <c r="D127" s="16">
        <f>SUM('CHS CM'!D127+'LSF CM'!D19+'One Hope CM'!D127)</f>
        <v>9</v>
      </c>
      <c r="E127" s="16">
        <f t="shared" si="28"/>
        <v>121.5</v>
      </c>
      <c r="F127" s="17">
        <f t="shared" si="29"/>
        <v>-8</v>
      </c>
      <c r="G127" s="18">
        <f t="shared" si="30"/>
        <v>0.07171314741035857</v>
      </c>
      <c r="H127" s="18">
        <f>(D117+D118+D119+D120+D121+D122+D123+D124+D125+D126+D127)/(($B$117+E127)/2)</f>
        <v>0.6544715447154471</v>
      </c>
      <c r="I127" s="18">
        <f>(D123+D124+D125+D126+D127)/(($B$123+E127)/2)</f>
        <v>0.25523012552301255</v>
      </c>
      <c r="J127" s="18">
        <f t="shared" si="31"/>
        <v>0.7056451612903226</v>
      </c>
      <c r="K127" s="18">
        <f t="shared" si="32"/>
        <v>0.6088709677419355</v>
      </c>
      <c r="L127">
        <v>7</v>
      </c>
      <c r="M127">
        <v>2</v>
      </c>
    </row>
    <row r="128" spans="1:12" ht="12">
      <c r="A128" s="2">
        <v>45261</v>
      </c>
      <c r="B128" s="16">
        <f>SUM('CHS CM'!B128+'LSF CM'!B20+'One Hope CM'!B128)</f>
        <v>121.5</v>
      </c>
      <c r="C128" s="16">
        <f>SUM('CHS CM'!C128+'LSF CM'!C20+'One Hope CM'!C128)</f>
        <v>2</v>
      </c>
      <c r="D128" s="16">
        <f>SUM('CHS CM'!D128+'LSF CM'!D20+'One Hope CM'!D128)</f>
        <v>6</v>
      </c>
      <c r="E128" s="16">
        <f t="shared" si="28"/>
        <v>117.5</v>
      </c>
      <c r="F128" s="17">
        <f t="shared" si="29"/>
        <v>-4</v>
      </c>
      <c r="G128" s="18">
        <f t="shared" si="30"/>
        <v>0.0502092050209205</v>
      </c>
      <c r="H128" s="18">
        <f>(D117+D118+D119+D120+D121+D122+D123+D124+D125+D126+D127+D128)/(($B$117+E128)/2)</f>
        <v>0.7148760330578512</v>
      </c>
      <c r="I128" s="18">
        <f>(D123+D124+D125+D126+D127+D128)/(($B$123+E128)/2)</f>
        <v>0.31063829787234043</v>
      </c>
      <c r="J128" s="18">
        <f t="shared" si="31"/>
        <v>0.7148760330578512</v>
      </c>
      <c r="K128" s="18">
        <f t="shared" si="32"/>
        <v>0.6074380165289256</v>
      </c>
      <c r="L128">
        <v>5</v>
      </c>
    </row>
    <row r="129" spans="1:12" ht="12">
      <c r="A129" s="2">
        <v>45292</v>
      </c>
      <c r="B129" s="16">
        <f>SUM('CHS CM'!B129+'LSF CM'!B21+'One Hope CM'!B129)</f>
        <v>117.5</v>
      </c>
      <c r="C129" s="16">
        <f>SUM('CHS CM'!C129+'LSF CM'!C21+'One Hope CM'!C129)</f>
        <v>5</v>
      </c>
      <c r="D129" s="16">
        <f>SUM('CHS CM'!D129+'LSF CM'!D21+'One Hope CM'!D129)</f>
        <v>8</v>
      </c>
      <c r="E129" s="16">
        <f>B129+C129-D129</f>
        <v>114.5</v>
      </c>
      <c r="F129" s="17">
        <f>C129-D129</f>
        <v>-3</v>
      </c>
      <c r="G129" s="18">
        <f>D129/((B129+E129)/2)</f>
        <v>0.06896551724137931</v>
      </c>
      <c r="H129" s="18">
        <f>(D129)/(($B$129+E129)/2)</f>
        <v>0.06896551724137931</v>
      </c>
      <c r="I129" s="18">
        <f>(D123+D124+D125+D126+D127+D128+D129)/(($B$123+E129)/2)</f>
        <v>0.38362068965517243</v>
      </c>
      <c r="J129" s="18">
        <f>(D118+D119+D120+D121+D122+D123+D124+D125+D126+D127+D128+D129)/((B118+E129)/2)</f>
        <v>0.7178423236514523</v>
      </c>
      <c r="K129" s="18">
        <f>((L118-O118)+(L119-O119)+(L120-O120)+(L121-O121)+(L122-O122)+(L123-O123)+(L124-O124)+(L125-O125)+(L126-O126)+(L127-O127)+(L128-O128)+(L129-O129))/((B118+E129)/2)</f>
        <v>0.6099585062240664</v>
      </c>
      <c r="L129">
        <v>8</v>
      </c>
    </row>
    <row r="130" spans="1:12" ht="12">
      <c r="A130" s="2">
        <v>45323</v>
      </c>
      <c r="B130" s="16">
        <f>SUM('CHS CM'!B130+'LSF CM'!B22+'One Hope CM'!B130)</f>
        <v>114.5</v>
      </c>
      <c r="C130" s="16">
        <f>SUM('CHS CM'!C130+'LSF CM'!C22+'One Hope CM'!C130)</f>
        <v>2</v>
      </c>
      <c r="D130" s="16">
        <f>SUM('CHS CM'!D130+'LSF CM'!D22+'One Hope CM'!D130)</f>
        <v>2</v>
      </c>
      <c r="E130" s="16">
        <f>B130+C130-D130</f>
        <v>114.5</v>
      </c>
      <c r="F130" s="17">
        <f>C130-D130</f>
        <v>0</v>
      </c>
      <c r="G130" s="18">
        <f>D130/((B130+E130)/2)</f>
        <v>0.017467248908296942</v>
      </c>
      <c r="H130" s="18">
        <f>(D129+D130)/(($B$129+E130)/2)</f>
        <v>0.08620689655172414</v>
      </c>
      <c r="I130" s="18">
        <f>(D123+D124+D125+D126+D127+D128+D129+D130)/(($B$123+E130)/2)</f>
        <v>0.40086206896551724</v>
      </c>
      <c r="J130" s="18">
        <f>(D119+D120+D121+D122+D123+D124+D125+D126+D127+D128+D129+D130)/((B119+E130)/2)</f>
        <v>0.676595744680851</v>
      </c>
      <c r="K130" s="18">
        <f>((L119-O119)+(L120-O120)+(L121-O121)+(L122-O122)+(L123-O123)+(L124-O124)+(L125-O125)+(L126-O126)+(L127-O127)+(L128-O128)+(L129-O129)+(L130-O130))/((B119+E130)/2)</f>
        <v>0.5659574468085107</v>
      </c>
      <c r="L130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/>
    </row>
    <row r="59" spans="1:16" ht="12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/>
    </row>
    <row r="60" spans="1:16" ht="12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/>
    </row>
    <row r="112" spans="1:12" ht="12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">
      <c r="A117" s="2">
        <v>44927</v>
      </c>
      <c r="B117">
        <v>32</v>
      </c>
      <c r="C117">
        <v>2</v>
      </c>
      <c r="D117">
        <v>1</v>
      </c>
      <c r="E117" s="16">
        <f aca="true" t="shared" si="23" ref="E117:E122">B117+C117-D117</f>
        <v>33</v>
      </c>
      <c r="F117" s="17">
        <f aca="true" t="shared" si="24" ref="F117:F122">C117-D117</f>
        <v>1</v>
      </c>
      <c r="G117" s="18">
        <f aca="true" t="shared" si="25" ref="G117:G122"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 aca="true" t="shared" si="26" ref="J117:J122">(D106+D107+D108+D109+D110+D111+D112+D113+D114+D115+D116+D117)/((B106+E117)/2)</f>
        <v>0.4918032786885246</v>
      </c>
      <c r="K117" s="18">
        <f aca="true" t="shared" si="27" ref="K117:K122"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">
      <c r="A118" s="2">
        <v>44958</v>
      </c>
      <c r="B118">
        <v>33</v>
      </c>
      <c r="C118">
        <v>1</v>
      </c>
      <c r="D118">
        <v>3</v>
      </c>
      <c r="E118" s="16">
        <f t="shared" si="23"/>
        <v>31</v>
      </c>
      <c r="F118" s="17">
        <f t="shared" si="24"/>
        <v>-2</v>
      </c>
      <c r="G118" s="18">
        <f t="shared" si="25"/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 t="shared" si="26"/>
        <v>0.5614035087719298</v>
      </c>
      <c r="K118" s="18">
        <f t="shared" si="27"/>
        <v>0.5263157894736842</v>
      </c>
      <c r="L118">
        <v>3</v>
      </c>
    </row>
    <row r="119" spans="1:13" ht="12">
      <c r="A119" s="2">
        <v>44986</v>
      </c>
      <c r="B119">
        <v>31</v>
      </c>
      <c r="C119">
        <v>2</v>
      </c>
      <c r="D119">
        <v>1</v>
      </c>
      <c r="E119" s="16">
        <f t="shared" si="23"/>
        <v>32</v>
      </c>
      <c r="F119" s="17">
        <f t="shared" si="24"/>
        <v>1</v>
      </c>
      <c r="G119" s="18">
        <f t="shared" si="25"/>
        <v>0.031746031746031744</v>
      </c>
      <c r="H119" s="18">
        <f>(D117+D118+D119)/(($B$117+E119)/2)</f>
        <v>0.15625</v>
      </c>
      <c r="I119" s="18">
        <f>(D111+D112+D113+D114+D115+D116+D117+D118+D119)/(($B$111+E119)/2)</f>
        <v>0.3225806451612903</v>
      </c>
      <c r="J119" s="18">
        <f t="shared" si="26"/>
        <v>0.5614035087719298</v>
      </c>
      <c r="K119" s="18">
        <f t="shared" si="27"/>
        <v>0.49122807017543857</v>
      </c>
      <c r="L119">
        <v>0</v>
      </c>
      <c r="M119">
        <v>1</v>
      </c>
    </row>
    <row r="120" spans="1:12" ht="12">
      <c r="A120" s="2">
        <v>45017</v>
      </c>
      <c r="B120">
        <v>32</v>
      </c>
      <c r="C120">
        <v>0</v>
      </c>
      <c r="D120">
        <v>1</v>
      </c>
      <c r="E120" s="16">
        <f t="shared" si="23"/>
        <v>31</v>
      </c>
      <c r="F120" s="17">
        <f t="shared" si="24"/>
        <v>-1</v>
      </c>
      <c r="G120" s="18">
        <f t="shared" si="25"/>
        <v>0.031746031746031744</v>
      </c>
      <c r="H120" s="18">
        <f>(D117+D118+D119+D120)/(($B$117+E120)/2)</f>
        <v>0.19047619047619047</v>
      </c>
      <c r="I120" s="18">
        <f>(D111+D112+D113+D114+D115+D116+D117+D118+D119+D120)/(($B$111+E120)/2)</f>
        <v>0.36065573770491804</v>
      </c>
      <c r="J120" s="18">
        <f t="shared" si="26"/>
        <v>0.5454545454545454</v>
      </c>
      <c r="K120" s="18">
        <f t="shared" si="27"/>
        <v>0.4727272727272727</v>
      </c>
      <c r="L120">
        <v>1</v>
      </c>
    </row>
    <row r="121" spans="1:12" ht="12">
      <c r="A121" s="2">
        <v>45047</v>
      </c>
      <c r="B121">
        <v>31</v>
      </c>
      <c r="C121">
        <v>3</v>
      </c>
      <c r="D121">
        <v>3</v>
      </c>
      <c r="E121" s="16">
        <f t="shared" si="23"/>
        <v>31</v>
      </c>
      <c r="F121" s="17">
        <f t="shared" si="24"/>
        <v>0</v>
      </c>
      <c r="G121" s="18">
        <f t="shared" si="25"/>
        <v>0.0967741935483871</v>
      </c>
      <c r="H121" s="18">
        <f>(D117+D118+D119+D120+D121)/(($B$117+E121)/2)</f>
        <v>0.2857142857142857</v>
      </c>
      <c r="I121" s="18">
        <f>(D111+D112+D113+D114+D115+D116+D117+D118+D119+D120+D121)/(($B$111+E121)/2)</f>
        <v>0.45901639344262296</v>
      </c>
      <c r="J121" s="18">
        <f t="shared" si="26"/>
        <v>0.4827586206896552</v>
      </c>
      <c r="K121" s="18">
        <f t="shared" si="27"/>
        <v>0.41379310344827586</v>
      </c>
      <c r="L121">
        <v>3</v>
      </c>
    </row>
    <row r="122" spans="1:12" ht="12">
      <c r="A122" s="2">
        <v>45078</v>
      </c>
      <c r="B122">
        <v>31</v>
      </c>
      <c r="C122">
        <v>0</v>
      </c>
      <c r="D122">
        <v>0</v>
      </c>
      <c r="E122" s="16">
        <f t="shared" si="23"/>
        <v>31</v>
      </c>
      <c r="F122" s="17">
        <f t="shared" si="24"/>
        <v>0</v>
      </c>
      <c r="G122" s="18">
        <f t="shared" si="25"/>
        <v>0</v>
      </c>
      <c r="H122" s="18">
        <f>(D117+D118+D119+D120+D121+D122)/(($B$117+E122)/2)</f>
        <v>0.2857142857142857</v>
      </c>
      <c r="I122" s="18">
        <f>(D111+D112+D113+D114+D115+D116+D117+D118+D119+D120+D121+D122)/(($B$111+E122)/2)</f>
        <v>0.45901639344262296</v>
      </c>
      <c r="J122" s="18">
        <f t="shared" si="26"/>
        <v>0.45901639344262296</v>
      </c>
      <c r="K122" s="18">
        <f t="shared" si="27"/>
        <v>0.39344262295081966</v>
      </c>
      <c r="L122">
        <v>0</v>
      </c>
    </row>
    <row r="123" spans="1:12" ht="12">
      <c r="A123" s="2">
        <v>45108</v>
      </c>
      <c r="B123">
        <v>31</v>
      </c>
      <c r="C123">
        <v>0</v>
      </c>
      <c r="D123">
        <v>0</v>
      </c>
      <c r="E123" s="16">
        <f aca="true" t="shared" si="28" ref="E123:E128">B123+C123-D123</f>
        <v>31</v>
      </c>
      <c r="F123" s="17">
        <f aca="true" t="shared" si="29" ref="F123:F128">C123-D123</f>
        <v>0</v>
      </c>
      <c r="G123" s="18">
        <f aca="true" t="shared" si="30" ref="G123:G128">D123/((B123+E123)/2)</f>
        <v>0</v>
      </c>
      <c r="H123" s="18">
        <f>(D117+D118+D119+D120+D121+D122+D123)/(($B$117+E123)/2)</f>
        <v>0.2857142857142857</v>
      </c>
      <c r="I123" s="18">
        <f>(D123)/(($B$123+E123)/2)</f>
        <v>0</v>
      </c>
      <c r="J123" s="18">
        <f aca="true" t="shared" si="31" ref="J123:J128">(D112+D113+D114+D115+D116+D117+D118+D119+D120+D121+D122+D123)/((B112+E123)/2)</f>
        <v>0.41935483870967744</v>
      </c>
      <c r="K123" s="18">
        <f aca="true" t="shared" si="32" ref="K123:K128">((L112-O112)+(L113-O113)+(L114-O114)+(L115-O115)+(L116-O116)+(L117-O117)+(L118-O118)+(L119-O119)+(L120-O120)+(L121-O121)+(L122-O122)+(L123-O123))/((B112+E123)/2)</f>
        <v>0.3548387096774194</v>
      </c>
      <c r="L123">
        <v>0</v>
      </c>
    </row>
    <row r="124" spans="1:13" ht="12">
      <c r="A124" s="2">
        <v>45139</v>
      </c>
      <c r="B124">
        <v>31</v>
      </c>
      <c r="C124">
        <v>2</v>
      </c>
      <c r="D124">
        <v>2</v>
      </c>
      <c r="E124" s="16">
        <f t="shared" si="28"/>
        <v>31</v>
      </c>
      <c r="F124" s="17">
        <f t="shared" si="29"/>
        <v>0</v>
      </c>
      <c r="G124" s="18">
        <f t="shared" si="30"/>
        <v>0.06451612903225806</v>
      </c>
      <c r="H124" s="18">
        <f>(D117+D118+D119+D120+D121+D122+D123+D124)/(($B$117+E124)/2)</f>
        <v>0.3492063492063492</v>
      </c>
      <c r="I124" s="18">
        <f>(D123+D124)/(($B$123+E124)/2)</f>
        <v>0.06451612903225806</v>
      </c>
      <c r="J124" s="18">
        <f t="shared" si="31"/>
        <v>0.47619047619047616</v>
      </c>
      <c r="K124" s="18">
        <f t="shared" si="32"/>
        <v>0.38095238095238093</v>
      </c>
      <c r="L124">
        <v>1</v>
      </c>
      <c r="M124">
        <v>1</v>
      </c>
    </row>
    <row r="125" spans="1:12" ht="12">
      <c r="A125" s="2">
        <v>45170</v>
      </c>
      <c r="B125">
        <v>31</v>
      </c>
      <c r="C125">
        <v>2</v>
      </c>
      <c r="D125">
        <v>1</v>
      </c>
      <c r="E125" s="16">
        <f t="shared" si="28"/>
        <v>32</v>
      </c>
      <c r="F125" s="17">
        <f t="shared" si="29"/>
        <v>1</v>
      </c>
      <c r="G125" s="18">
        <f t="shared" si="30"/>
        <v>0.031746031746031744</v>
      </c>
      <c r="H125" s="18">
        <f>(D117+D118+D119+D120+D121+D122+D123+D124+D125)/(($B$117+E125)/2)</f>
        <v>0.375</v>
      </c>
      <c r="I125" s="18">
        <f>(D123+D124+D125)/(($B$123+E125)/2)</f>
        <v>0.09523809523809523</v>
      </c>
      <c r="J125" s="18">
        <f t="shared" si="31"/>
        <v>0.5</v>
      </c>
      <c r="K125" s="18">
        <f t="shared" si="32"/>
        <v>0.40625</v>
      </c>
      <c r="L125">
        <v>1</v>
      </c>
    </row>
    <row r="126" spans="1:12" ht="12">
      <c r="A126" s="2">
        <v>45200</v>
      </c>
      <c r="B126">
        <v>32</v>
      </c>
      <c r="C126">
        <v>1</v>
      </c>
      <c r="D126">
        <v>0</v>
      </c>
      <c r="E126" s="16">
        <f t="shared" si="28"/>
        <v>33</v>
      </c>
      <c r="F126" s="17">
        <f t="shared" si="29"/>
        <v>1</v>
      </c>
      <c r="G126" s="18">
        <f t="shared" si="30"/>
        <v>0</v>
      </c>
      <c r="H126" s="18">
        <f>(D117+D118+D119+D120+D121+D122+D123+D124+D125+D126)/(($B$117+E126)/2)</f>
        <v>0.36923076923076925</v>
      </c>
      <c r="I126" s="18">
        <f>(D123+D124+D125+D126)/(($B$123+E126)/2)</f>
        <v>0.09375</v>
      </c>
      <c r="J126" s="18">
        <f t="shared" si="31"/>
        <v>0.4375</v>
      </c>
      <c r="K126" s="18">
        <f t="shared" si="32"/>
        <v>0.34375</v>
      </c>
      <c r="L126">
        <v>0</v>
      </c>
    </row>
    <row r="127" spans="1:12" ht="12">
      <c r="A127" s="2">
        <v>45231</v>
      </c>
      <c r="B127">
        <v>33</v>
      </c>
      <c r="C127">
        <v>1</v>
      </c>
      <c r="D127">
        <v>0</v>
      </c>
      <c r="E127" s="16">
        <f t="shared" si="28"/>
        <v>34</v>
      </c>
      <c r="F127" s="17">
        <f t="shared" si="29"/>
        <v>1</v>
      </c>
      <c r="G127" s="18">
        <f t="shared" si="30"/>
        <v>0</v>
      </c>
      <c r="H127" s="18">
        <f>(D117+D118+D119+D120+D121+D122+D123+D124+D125+D126+D127)/(($B$117+E127)/2)</f>
        <v>0.36363636363636365</v>
      </c>
      <c r="I127" s="18">
        <f>(D123+D124+D125+D126+D127)/(($B$123+E127)/2)</f>
        <v>0.09230769230769231</v>
      </c>
      <c r="J127" s="18">
        <f t="shared" si="31"/>
        <v>0.36923076923076925</v>
      </c>
      <c r="K127" s="18">
        <f t="shared" si="32"/>
        <v>0.3076923076923077</v>
      </c>
      <c r="L127">
        <v>0</v>
      </c>
    </row>
    <row r="128" spans="1:12" ht="12">
      <c r="A128" s="2">
        <v>45261</v>
      </c>
      <c r="B128">
        <v>34</v>
      </c>
      <c r="C128">
        <v>0</v>
      </c>
      <c r="D128">
        <v>0</v>
      </c>
      <c r="E128" s="16">
        <f t="shared" si="28"/>
        <v>34</v>
      </c>
      <c r="F128" s="17">
        <f t="shared" si="29"/>
        <v>0</v>
      </c>
      <c r="G128" s="18">
        <f t="shared" si="30"/>
        <v>0</v>
      </c>
      <c r="H128" s="18">
        <f>(D117+D118+D119+D120+D121+D122+D123+D124+D125+D126+D127+D128)/(($B$117+E128)/2)</f>
        <v>0.36363636363636365</v>
      </c>
      <c r="I128" s="18">
        <f>(D123+D124+D125+D126+D127+D128)/(($B$123+E128)/2)</f>
        <v>0.09230769230769231</v>
      </c>
      <c r="J128" s="18">
        <f t="shared" si="31"/>
        <v>0.36363636363636365</v>
      </c>
      <c r="K128" s="18">
        <f t="shared" si="32"/>
        <v>0.30303030303030304</v>
      </c>
      <c r="L128">
        <v>0</v>
      </c>
    </row>
    <row r="129" spans="1:12" ht="12">
      <c r="A129" s="2">
        <v>45292</v>
      </c>
      <c r="B129">
        <v>34</v>
      </c>
      <c r="C129">
        <v>1</v>
      </c>
      <c r="D129">
        <v>1</v>
      </c>
      <c r="E129" s="16">
        <f>B129+C129-D129</f>
        <v>34</v>
      </c>
      <c r="F129" s="17">
        <f>C129-D129</f>
        <v>0</v>
      </c>
      <c r="G129" s="18">
        <f>D129/((B129+E129)/2)</f>
        <v>0.029411764705882353</v>
      </c>
      <c r="H129" s="18">
        <f>(D129)/(($B$129+E129)/2)</f>
        <v>0.029411764705882353</v>
      </c>
      <c r="I129" s="18">
        <f>(D123+D124+D125+D126+D127+D128+D129)/(($B$123+E129)/2)</f>
        <v>0.12307692307692308</v>
      </c>
      <c r="J129" s="18">
        <f>(D118+D119+D120+D121+D122+D123+D124+D125+D126+D127+D128+D129)/((B118+E129)/2)</f>
        <v>0.3582089552238806</v>
      </c>
      <c r="K129" s="18">
        <f>((L118-O118)+(L119-O119)+(L120-O120)+(L121-O121)+(L122-O122)+(L123-O123)+(L124-O124)+(L125-O125)+(L126-O126)+(L127-O127)+(L128-O128)+(L129-O129))/((B118+E129)/2)</f>
        <v>0.29850746268656714</v>
      </c>
      <c r="L129">
        <v>1</v>
      </c>
    </row>
    <row r="130" spans="1:12" ht="12">
      <c r="A130" s="2">
        <v>45323</v>
      </c>
      <c r="B130">
        <v>34</v>
      </c>
      <c r="C130">
        <v>0</v>
      </c>
      <c r="D130">
        <v>1</v>
      </c>
      <c r="E130" s="16">
        <f>B130+C130-D130</f>
        <v>33</v>
      </c>
      <c r="F130" s="17">
        <f>C130-D130</f>
        <v>-1</v>
      </c>
      <c r="G130" s="18">
        <f>D130/((B130+E130)/2)</f>
        <v>0.029850746268656716</v>
      </c>
      <c r="H130" s="18">
        <f>(D129+D130)/(($B$129+E130)/2)</f>
        <v>0.05970149253731343</v>
      </c>
      <c r="I130" s="18">
        <f>(D123+D124+D125+D126+D127+D128+D129+D130)/(($B$123+E130)/2)</f>
        <v>0.15625</v>
      </c>
      <c r="J130" s="18">
        <f>(D119+D120+D121+D122+D123+D124+D125+D126+D127+D128+D129+D130)/((B119+E130)/2)</f>
        <v>0.3125</v>
      </c>
      <c r="K130" s="18">
        <f>((L119-O119)+(L120-O120)+(L121-O121)+(L122-O122)+(L123-O123)+(L124-O124)+(L125-O125)+(L126-O126)+(L127-O127)+(L128-O128)+(L129-O129)+(L130-O130))/((B119+E130)/2)</f>
        <v>0.25</v>
      </c>
      <c r="L130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0"/>
  <sheetViews>
    <sheetView zoomScaleSheetLayoutView="85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  <row r="111" spans="1:16" ht="12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  <c r="P111" s="6"/>
    </row>
    <row r="112" spans="1:16" ht="12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  <c r="P112" s="6"/>
    </row>
    <row r="113" spans="1:12" ht="12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6" ht="12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  <c r="P115" s="6"/>
    </row>
    <row r="116" spans="1:16" ht="12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  <c r="P116" s="6"/>
    </row>
    <row r="117" spans="1:16" ht="12">
      <c r="A117" s="2">
        <v>44927</v>
      </c>
      <c r="B117">
        <v>37</v>
      </c>
      <c r="C117">
        <v>5</v>
      </c>
      <c r="D117">
        <v>4</v>
      </c>
      <c r="E117">
        <f aca="true" t="shared" si="30" ref="E117:E122">B117+C117-D117</f>
        <v>38</v>
      </c>
      <c r="F117" s="5">
        <f aca="true" t="shared" si="31" ref="F117:F122">C117-D117</f>
        <v>1</v>
      </c>
      <c r="G117" s="3">
        <f aca="true" t="shared" si="32" ref="G117:G122"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 aca="true" t="shared" si="33" ref="J117:J122">(D106+D107+D108+D109+D110+D111+D112+D113+D114+D115+D116+D117)/((B106+E117)/2)</f>
        <v>0.8253968253968254</v>
      </c>
      <c r="K117" s="3">
        <f aca="true" t="shared" si="34" ref="K117:K122">((L106-O106)+(L107-O107)+(L108-O108)+(L109-O109)+(L110-O110)+(L111-O111)+(L112-O112)+(L113-O113)+(L114-O114)+(L115-O115)+(L116-O116)+(L117-O117))/((B106+E117)/2)</f>
        <v>0.6666666666666666</v>
      </c>
      <c r="L117">
        <v>4</v>
      </c>
      <c r="P117" s="6"/>
    </row>
    <row r="118" spans="1:16" ht="12">
      <c r="A118" s="2">
        <v>44958</v>
      </c>
      <c r="B118">
        <v>38</v>
      </c>
      <c r="C118">
        <v>1</v>
      </c>
      <c r="D118">
        <v>4</v>
      </c>
      <c r="E118">
        <f t="shared" si="30"/>
        <v>35</v>
      </c>
      <c r="F118" s="5">
        <f t="shared" si="31"/>
        <v>-3</v>
      </c>
      <c r="G118" s="3">
        <f t="shared" si="32"/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 t="shared" si="33"/>
        <v>0.9491525423728814</v>
      </c>
      <c r="K118" s="3">
        <f t="shared" si="34"/>
        <v>0.7796610169491526</v>
      </c>
      <c r="L118">
        <v>4</v>
      </c>
      <c r="P118" s="6"/>
    </row>
    <row r="119" spans="1:16" ht="12">
      <c r="A119" s="2">
        <v>44986</v>
      </c>
      <c r="B119">
        <v>35</v>
      </c>
      <c r="C119">
        <v>1</v>
      </c>
      <c r="D119">
        <v>4</v>
      </c>
      <c r="E119">
        <f t="shared" si="30"/>
        <v>32</v>
      </c>
      <c r="F119" s="5">
        <f t="shared" si="31"/>
        <v>-3</v>
      </c>
      <c r="G119" s="3">
        <f t="shared" si="32"/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 t="shared" si="33"/>
        <v>1.1272727272727272</v>
      </c>
      <c r="K119" s="3">
        <f t="shared" si="34"/>
        <v>0.9454545454545454</v>
      </c>
      <c r="L119">
        <v>3</v>
      </c>
      <c r="M119">
        <v>1</v>
      </c>
      <c r="P119" s="6"/>
    </row>
    <row r="120" spans="1:16" ht="12">
      <c r="A120" s="2">
        <v>45017</v>
      </c>
      <c r="B120">
        <v>32</v>
      </c>
      <c r="C120">
        <v>2</v>
      </c>
      <c r="D120">
        <v>1</v>
      </c>
      <c r="E120">
        <f t="shared" si="30"/>
        <v>33</v>
      </c>
      <c r="F120" s="5">
        <f t="shared" si="31"/>
        <v>1</v>
      </c>
      <c r="G120" s="3">
        <f t="shared" si="32"/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 t="shared" si="33"/>
        <v>1.0163934426229508</v>
      </c>
      <c r="K120" s="3">
        <f t="shared" si="34"/>
        <v>0.8524590163934426</v>
      </c>
      <c r="L120">
        <v>1</v>
      </c>
      <c r="P120" s="6"/>
    </row>
    <row r="121" spans="1:16" ht="12">
      <c r="A121" s="2">
        <v>45047</v>
      </c>
      <c r="B121">
        <v>33</v>
      </c>
      <c r="C121">
        <v>3</v>
      </c>
      <c r="D121">
        <v>5</v>
      </c>
      <c r="E121">
        <f t="shared" si="30"/>
        <v>31</v>
      </c>
      <c r="F121" s="5">
        <f t="shared" si="31"/>
        <v>-2</v>
      </c>
      <c r="G121" s="3">
        <f t="shared" si="32"/>
        <v>0.15625</v>
      </c>
      <c r="H121" s="3">
        <f>(D117+D118+D119+D120+D121)/(($B$117+E121)/2)</f>
        <v>0.5294117647058824</v>
      </c>
      <c r="I121" s="3">
        <f>(D111+D112+D113+D114+D115+D116+D117+D118+D119+D120+D121)/(($B$111+E121)/2)</f>
        <v>0.9523809523809523</v>
      </c>
      <c r="J121" s="3">
        <f t="shared" si="33"/>
        <v>1.1228070175438596</v>
      </c>
      <c r="K121" s="3">
        <f t="shared" si="34"/>
        <v>0.9824561403508771</v>
      </c>
      <c r="L121">
        <v>5</v>
      </c>
      <c r="P121" s="6"/>
    </row>
    <row r="122" spans="1:16" ht="12">
      <c r="A122" s="2">
        <v>45078</v>
      </c>
      <c r="B122">
        <v>31</v>
      </c>
      <c r="C122">
        <v>2</v>
      </c>
      <c r="D122">
        <v>1</v>
      </c>
      <c r="E122">
        <f t="shared" si="30"/>
        <v>32</v>
      </c>
      <c r="F122" s="5">
        <f t="shared" si="31"/>
        <v>1</v>
      </c>
      <c r="G122" s="3">
        <f t="shared" si="32"/>
        <v>0.031746031746031744</v>
      </c>
      <c r="H122" s="3">
        <f>(D117+D118+D119+D120+D121+D122)/(($B$117+E122)/2)</f>
        <v>0.5507246376811594</v>
      </c>
      <c r="I122" s="3">
        <f>(D111+D112+D113+D114+D115+D116+D117+D118+D119+D120+D121+D122)/(($B$111+E122)/2)</f>
        <v>0.96875</v>
      </c>
      <c r="J122" s="3">
        <f t="shared" si="33"/>
        <v>0.96875</v>
      </c>
      <c r="K122" s="3">
        <f t="shared" si="34"/>
        <v>0.84375</v>
      </c>
      <c r="L122">
        <v>1</v>
      </c>
      <c r="P122" s="6"/>
    </row>
    <row r="123" spans="1:16" ht="12">
      <c r="A123" s="2">
        <v>45108</v>
      </c>
      <c r="B123">
        <v>32</v>
      </c>
      <c r="C123">
        <v>7</v>
      </c>
      <c r="D123">
        <v>2</v>
      </c>
      <c r="E123">
        <f aca="true" t="shared" si="35" ref="E123:E128">B123+C123-D123</f>
        <v>37</v>
      </c>
      <c r="F123" s="5">
        <f aca="true" t="shared" si="36" ref="F123:F128">C123-D123</f>
        <v>5</v>
      </c>
      <c r="G123" s="3">
        <f aca="true" t="shared" si="37" ref="G123:G128">D123/((B123+E123)/2)</f>
        <v>0.057971014492753624</v>
      </c>
      <c r="H123" s="3">
        <f>(D117+D118+D119+D120+D121+D122+D123)/(($B$117+E123)/2)</f>
        <v>0.5675675675675675</v>
      </c>
      <c r="I123" s="3">
        <f>(D123)/(($B$123+E123)/2)</f>
        <v>0.057971014492753624</v>
      </c>
      <c r="J123" s="3">
        <f aca="true" t="shared" si="38" ref="J123:J128">(D112+D113+D114+D115+D116+D117+D118+D119+D120+D121+D122+D123)/((B112+E123)/2)</f>
        <v>0.9014084507042254</v>
      </c>
      <c r="K123" s="3">
        <f aca="true" t="shared" si="39" ref="K123:K128">((L112-O112)+(L113-O113)+(L114-O114)+(L115-O115)+(L116-O116)+(L117-O117)+(L118-O118)+(L119-O119)+(L120-O120)+(L121-O121)+(L122-O122)+(L123-O123))/((B112+E123)/2)</f>
        <v>0.7605633802816901</v>
      </c>
      <c r="L123">
        <v>1</v>
      </c>
      <c r="M123">
        <v>1</v>
      </c>
      <c r="P123" s="6"/>
    </row>
    <row r="124" spans="1:16" ht="12">
      <c r="A124" s="2">
        <v>45139</v>
      </c>
      <c r="B124">
        <v>37</v>
      </c>
      <c r="C124">
        <v>1.5</v>
      </c>
      <c r="D124">
        <v>4</v>
      </c>
      <c r="E124">
        <f t="shared" si="35"/>
        <v>34.5</v>
      </c>
      <c r="F124" s="5">
        <f t="shared" si="36"/>
        <v>-2.5</v>
      </c>
      <c r="G124" s="3">
        <f t="shared" si="37"/>
        <v>0.11188811188811189</v>
      </c>
      <c r="H124" s="3">
        <f>(D117+D118+D119+D120+D121+D122+D123+D124)/(($B$117+E124)/2)</f>
        <v>0.6993006993006993</v>
      </c>
      <c r="I124" s="3">
        <f>(D123+D124)/(($B$123+E124)/2)</f>
        <v>0.18045112781954886</v>
      </c>
      <c r="J124" s="3">
        <f t="shared" si="38"/>
        <v>0.9379310344827586</v>
      </c>
      <c r="K124" s="3">
        <f t="shared" si="39"/>
        <v>0.8275862068965517</v>
      </c>
      <c r="L124">
        <v>4</v>
      </c>
      <c r="P124" s="6"/>
    </row>
    <row r="125" spans="1:16" ht="12">
      <c r="A125" s="2">
        <v>45170</v>
      </c>
      <c r="B125">
        <v>34.5</v>
      </c>
      <c r="C125">
        <v>0</v>
      </c>
      <c r="D125">
        <v>2</v>
      </c>
      <c r="E125">
        <f t="shared" si="35"/>
        <v>32.5</v>
      </c>
      <c r="F125" s="5">
        <f t="shared" si="36"/>
        <v>-2</v>
      </c>
      <c r="G125" s="3">
        <f t="shared" si="37"/>
        <v>0.05970149253731343</v>
      </c>
      <c r="H125" s="3">
        <f>(D117+D118+D119+D120+D121+D122+D123+D124+D125)/(($B$117+E125)/2)</f>
        <v>0.7769784172661871</v>
      </c>
      <c r="I125" s="3">
        <f>(D123+D124+D125)/(($B$123+E125)/2)</f>
        <v>0.24806201550387597</v>
      </c>
      <c r="J125" s="3">
        <f t="shared" si="38"/>
        <v>0.9536423841059603</v>
      </c>
      <c r="K125" s="3">
        <f t="shared" si="39"/>
        <v>0.847682119205298</v>
      </c>
      <c r="L125">
        <v>2</v>
      </c>
      <c r="P125" s="6"/>
    </row>
    <row r="126" spans="1:12" ht="12">
      <c r="A126" s="2">
        <v>45200</v>
      </c>
      <c r="B126">
        <v>32.5</v>
      </c>
      <c r="C126">
        <v>8</v>
      </c>
      <c r="D126">
        <v>0</v>
      </c>
      <c r="E126">
        <f t="shared" si="35"/>
        <v>40.5</v>
      </c>
      <c r="F126" s="5">
        <f t="shared" si="36"/>
        <v>8</v>
      </c>
      <c r="G126" s="3">
        <f t="shared" si="37"/>
        <v>0</v>
      </c>
      <c r="H126" s="3">
        <f>(D117+D118+D119+D120+D121+D122+D123+D124+D125+D126)/(($B$117+E126)/2)</f>
        <v>0.6967741935483871</v>
      </c>
      <c r="I126" s="3">
        <f>(D123+D124+D125+D126)/(($B$123+E126)/2)</f>
        <v>0.2206896551724138</v>
      </c>
      <c r="J126" s="3">
        <f t="shared" si="38"/>
        <v>0.8198757763975155</v>
      </c>
      <c r="K126" s="3">
        <f t="shared" si="39"/>
        <v>0.7453416149068323</v>
      </c>
      <c r="L126">
        <v>0</v>
      </c>
    </row>
    <row r="127" spans="1:12" ht="12">
      <c r="A127" s="2">
        <v>45231</v>
      </c>
      <c r="B127">
        <v>40.5</v>
      </c>
      <c r="C127">
        <v>0</v>
      </c>
      <c r="D127">
        <v>1</v>
      </c>
      <c r="E127">
        <f t="shared" si="35"/>
        <v>39.5</v>
      </c>
      <c r="F127" s="5">
        <f t="shared" si="36"/>
        <v>-1</v>
      </c>
      <c r="G127" s="3">
        <f t="shared" si="37"/>
        <v>0.025</v>
      </c>
      <c r="H127" s="3">
        <f>(D117+D118+D119+D120+D121+D122+D123+D124+D125+D126+D127)/(($B$117+E127)/2)</f>
        <v>0.7320261437908496</v>
      </c>
      <c r="I127" s="3">
        <f>(D123+D124+D125+D126+D127)/(($B$123+E127)/2)</f>
        <v>0.2517482517482518</v>
      </c>
      <c r="J127" s="3">
        <f t="shared" si="38"/>
        <v>0.8104575163398693</v>
      </c>
      <c r="K127" s="3">
        <f t="shared" si="39"/>
        <v>0.7581699346405228</v>
      </c>
      <c r="L127">
        <v>1</v>
      </c>
    </row>
    <row r="128" spans="1:16" ht="12">
      <c r="A128" s="2">
        <v>45261</v>
      </c>
      <c r="B128">
        <v>39.5</v>
      </c>
      <c r="C128">
        <v>0</v>
      </c>
      <c r="D128">
        <v>2</v>
      </c>
      <c r="E128">
        <f t="shared" si="35"/>
        <v>37.5</v>
      </c>
      <c r="F128" s="5">
        <f t="shared" si="36"/>
        <v>-2</v>
      </c>
      <c r="G128" s="3">
        <f t="shared" si="37"/>
        <v>0.05194805194805195</v>
      </c>
      <c r="H128" s="3">
        <f>(D117+D118+D119+D120+D121+D122+D123+D124+D125+D126+D127+D128)/(($B$117+E128)/2)</f>
        <v>0.8053691275167785</v>
      </c>
      <c r="I128" s="3">
        <f>(D123+D124+D125+D126+D127+D128)/(($B$123+E128)/2)</f>
        <v>0.31654676258992803</v>
      </c>
      <c r="J128" s="3">
        <f t="shared" si="38"/>
        <v>0.8053691275167785</v>
      </c>
      <c r="K128" s="3">
        <f t="shared" si="39"/>
        <v>0.7516778523489933</v>
      </c>
      <c r="L128">
        <v>2</v>
      </c>
      <c r="P128" s="6"/>
    </row>
    <row r="129" spans="1:16" ht="12">
      <c r="A129" s="2">
        <v>45292</v>
      </c>
      <c r="B129">
        <v>37.5</v>
      </c>
      <c r="C129">
        <v>1</v>
      </c>
      <c r="D129">
        <v>5</v>
      </c>
      <c r="E129">
        <f>B129+C129-D129</f>
        <v>33.5</v>
      </c>
      <c r="F129" s="5">
        <f>C129-D129</f>
        <v>-4</v>
      </c>
      <c r="G129" s="3">
        <f>D129/((B129+E129)/2)</f>
        <v>0.14084507042253522</v>
      </c>
      <c r="H129" s="3">
        <f>(D129)/(($B$129+E129)/2)</f>
        <v>0.14084507042253522</v>
      </c>
      <c r="I129" s="3">
        <f>(D123+D124+D125+D126+D127+D128+D129)/(($B$123+E129)/2)</f>
        <v>0.48854961832061067</v>
      </c>
      <c r="J129" s="3">
        <f>(D118+D119+D120+D121+D122+D123+D124+D125+D126+D127+D128+D129)/((B118+E129)/2)</f>
        <v>0.8671328671328671</v>
      </c>
      <c r="K129" s="3">
        <f>((L118-O118)+(L119-O119)+(L120-O120)+(L121-O121)+(L122-O122)+(L123-O123)+(L124-O124)+(L125-O125)+(L126-O126)+(L127-O127)+(L128-O128)+(L129-O129))/((B118+E129)/2)</f>
        <v>0.8111888111888111</v>
      </c>
      <c r="L129">
        <v>5</v>
      </c>
      <c r="P129" s="6"/>
    </row>
    <row r="130" spans="1:12" ht="12">
      <c r="A130" s="2">
        <v>45323</v>
      </c>
      <c r="B130">
        <v>33.5</v>
      </c>
      <c r="C130">
        <v>0</v>
      </c>
      <c r="D130">
        <v>0</v>
      </c>
      <c r="E130">
        <f>B130+C130-D130</f>
        <v>33.5</v>
      </c>
      <c r="F130" s="5">
        <f>C130-D130</f>
        <v>0</v>
      </c>
      <c r="G130" s="3">
        <f>D130/((B130+E130)/2)</f>
        <v>0</v>
      </c>
      <c r="H130" s="3">
        <f>(D129+D130)/(($B$129+E130)/2)</f>
        <v>0.14084507042253522</v>
      </c>
      <c r="I130" s="3">
        <f>(D123+D124+D125+D126+D127+D128+D129+D130)/(($B$123+E130)/2)</f>
        <v>0.48854961832061067</v>
      </c>
      <c r="J130" s="3">
        <f>(D119+D120+D121+D122+D123+D124+D125+D126+D127+D128+D129+D130)/((B119+E130)/2)</f>
        <v>0.7883211678832117</v>
      </c>
      <c r="K130" s="3">
        <f>((L119-O119)+(L120-O120)+(L121-O121)+(L122-O122)+(L123-O123)+(L124-O124)+(L125-O125)+(L126-O126)+(L127-O127)+(L128-O128)+(L129-O129)+(L130-O130))/((B119+E130)/2)</f>
        <v>0.7299270072992701</v>
      </c>
      <c r="L130">
        <v>0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  <row r="111" spans="1:16" ht="12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  <c r="P111" s="6"/>
    </row>
    <row r="112" spans="1:11" ht="12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6" ht="12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  <c r="P115" s="6"/>
    </row>
    <row r="116" spans="1:11" ht="12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">
      <c r="A117" s="2">
        <v>44927</v>
      </c>
      <c r="B117">
        <v>8</v>
      </c>
      <c r="C117">
        <v>1</v>
      </c>
      <c r="D117">
        <v>0</v>
      </c>
      <c r="E117">
        <f aca="true" t="shared" si="22" ref="E117:E122">B117+C117-D117</f>
        <v>9</v>
      </c>
      <c r="F117" s="5">
        <f aca="true" t="shared" si="23" ref="F117:F122">C117-D117</f>
        <v>1</v>
      </c>
      <c r="G117" s="3">
        <f aca="true" t="shared" si="24" ref="G117:G122"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 aca="true" t="shared" si="25" ref="J117:J122">(D106+D107+D108+D109+D110+D111+D112+D113+D114+D115+D116+D117)/((B106+E117)/2)</f>
        <v>0.35294117647058826</v>
      </c>
      <c r="K117" s="3">
        <f aca="true" t="shared" si="26" ref="K117:K122">((L106-O106)+(L107-O107)+(L108-O108)+(L109-O109)+(L110-O110)+(L111-O111)+(L112-O112)+(L113-O113)+(L114-O114)+(L115-O115)+(L116-O116)+(L117-O117))/((B106+E117)/2)</f>
        <v>0.23529411764705882</v>
      </c>
    </row>
    <row r="118" spans="1:12" ht="12">
      <c r="A118" s="2">
        <v>44958</v>
      </c>
      <c r="B118">
        <v>9</v>
      </c>
      <c r="C118">
        <v>0</v>
      </c>
      <c r="D118">
        <v>1</v>
      </c>
      <c r="E118">
        <f t="shared" si="22"/>
        <v>8</v>
      </c>
      <c r="F118" s="5">
        <f t="shared" si="23"/>
        <v>-1</v>
      </c>
      <c r="G118" s="3">
        <f t="shared" si="24"/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 t="shared" si="25"/>
        <v>0.4</v>
      </c>
      <c r="K118" s="3">
        <f t="shared" si="26"/>
        <v>0.26666666666666666</v>
      </c>
      <c r="L118">
        <v>1</v>
      </c>
    </row>
    <row r="119" spans="1:13" ht="12">
      <c r="A119" s="2">
        <v>44986</v>
      </c>
      <c r="B119">
        <v>8</v>
      </c>
      <c r="C119">
        <v>1</v>
      </c>
      <c r="D119">
        <v>1</v>
      </c>
      <c r="E119">
        <f t="shared" si="22"/>
        <v>8</v>
      </c>
      <c r="F119" s="5">
        <f t="shared" si="23"/>
        <v>0</v>
      </c>
      <c r="G119" s="3">
        <f t="shared" si="24"/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 t="shared" si="25"/>
        <v>0.5333333333333333</v>
      </c>
      <c r="K119" s="3">
        <f t="shared" si="26"/>
        <v>0.26666666666666666</v>
      </c>
      <c r="M119">
        <v>1</v>
      </c>
    </row>
    <row r="120" spans="1:11" ht="12">
      <c r="A120" s="2">
        <v>45017</v>
      </c>
      <c r="B120">
        <v>8</v>
      </c>
      <c r="C120">
        <v>0</v>
      </c>
      <c r="D120">
        <v>0</v>
      </c>
      <c r="E120">
        <f t="shared" si="22"/>
        <v>8</v>
      </c>
      <c r="F120" s="5">
        <f t="shared" si="23"/>
        <v>0</v>
      </c>
      <c r="G120" s="3">
        <f t="shared" si="24"/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 t="shared" si="25"/>
        <v>0.5333333333333333</v>
      </c>
      <c r="K120" s="3">
        <f t="shared" si="26"/>
        <v>0.26666666666666666</v>
      </c>
    </row>
    <row r="121" spans="1:12" ht="12">
      <c r="A121" s="2">
        <v>45047</v>
      </c>
      <c r="B121">
        <v>8</v>
      </c>
      <c r="C121">
        <v>1</v>
      </c>
      <c r="D121">
        <v>2</v>
      </c>
      <c r="E121">
        <f t="shared" si="22"/>
        <v>7</v>
      </c>
      <c r="F121" s="5">
        <f t="shared" si="23"/>
        <v>-1</v>
      </c>
      <c r="G121" s="3">
        <f t="shared" si="24"/>
        <v>0.26666666666666666</v>
      </c>
      <c r="H121" s="3">
        <f>(D117+D118+D119+D120+D121)/(($B$117+E121)/2)</f>
        <v>0.5333333333333333</v>
      </c>
      <c r="I121" s="3">
        <f>(D111+D112+D113+D114+D115+D116+D117+D118+D119+D120+D121)/(($B$111+E121)/2)</f>
        <v>0.75</v>
      </c>
      <c r="J121" s="3">
        <f t="shared" si="25"/>
        <v>0.8</v>
      </c>
      <c r="K121" s="3">
        <f t="shared" si="26"/>
        <v>0.5333333333333333</v>
      </c>
      <c r="L121">
        <v>2</v>
      </c>
    </row>
    <row r="122" spans="1:11" ht="12">
      <c r="A122" s="2">
        <v>45078</v>
      </c>
      <c r="B122">
        <v>7</v>
      </c>
      <c r="C122">
        <v>0</v>
      </c>
      <c r="D122">
        <v>0</v>
      </c>
      <c r="E122">
        <f t="shared" si="22"/>
        <v>7</v>
      </c>
      <c r="F122" s="5">
        <f t="shared" si="23"/>
        <v>0</v>
      </c>
      <c r="G122" s="3">
        <f t="shared" si="24"/>
        <v>0</v>
      </c>
      <c r="H122" s="3">
        <f>(D117+D118+D119+D120+D121+D122)/(($B$117+E122)/2)</f>
        <v>0.5333333333333333</v>
      </c>
      <c r="I122" s="3">
        <f>(D111+D112+D113+D114+D115+D116+D117+D118+D119+D120+D121+D122)/(($B$111+E122)/2)</f>
        <v>0.75</v>
      </c>
      <c r="J122" s="3">
        <f t="shared" si="25"/>
        <v>0.75</v>
      </c>
      <c r="K122" s="3">
        <f t="shared" si="26"/>
        <v>0.5</v>
      </c>
    </row>
    <row r="123" spans="1:11" ht="12">
      <c r="A123" s="2">
        <v>45108</v>
      </c>
      <c r="B123">
        <v>7</v>
      </c>
      <c r="C123">
        <v>0</v>
      </c>
      <c r="D123">
        <v>0</v>
      </c>
      <c r="E123">
        <f aca="true" t="shared" si="27" ref="E123:E128">B123+C123-D123</f>
        <v>7</v>
      </c>
      <c r="F123" s="5">
        <f aca="true" t="shared" si="28" ref="F123:F128">C123-D123</f>
        <v>0</v>
      </c>
      <c r="G123" s="3">
        <f aca="true" t="shared" si="29" ref="G123:G128">D123/((B123+E123)/2)</f>
        <v>0</v>
      </c>
      <c r="H123" s="3">
        <f>(D117+D118+D119+D120+D121+D122+D123)/(($B$117+E123)/2)</f>
        <v>0.5333333333333333</v>
      </c>
      <c r="I123" s="3">
        <f>(D123)/(($B$123+E123)/2)</f>
        <v>0</v>
      </c>
      <c r="J123" s="3">
        <f aca="true" t="shared" si="30" ref="J123:J128">(D112+D113+D114+D115+D116+D117+D118+D119+D120+D121+D122+D123)/((B112+E123)/2)</f>
        <v>0.6666666666666666</v>
      </c>
      <c r="K123" s="3">
        <f aca="true" t="shared" si="31" ref="K123:K128">((L112-O112)+(L113-O113)+(L114-O114)+(L115-O115)+(L116-O116)+(L117-O117)+(L118-O118)+(L119-O119)+(L120-O120)+(L121-O121)+(L122-O122)+(L123-O123))/((B112+E123)/2)</f>
        <v>0.4</v>
      </c>
    </row>
    <row r="124" spans="1:11" ht="12">
      <c r="A124" s="2">
        <v>45139</v>
      </c>
      <c r="B124">
        <v>7</v>
      </c>
      <c r="C124">
        <v>2</v>
      </c>
      <c r="D124">
        <v>0</v>
      </c>
      <c r="E124">
        <f t="shared" si="27"/>
        <v>9</v>
      </c>
      <c r="F124" s="5">
        <f t="shared" si="28"/>
        <v>2</v>
      </c>
      <c r="G124" s="3">
        <f t="shared" si="29"/>
        <v>0</v>
      </c>
      <c r="H124" s="3">
        <f>(D117+D118+D119+D120+D121+D122+D123+D124)/(($B$117+E124)/2)</f>
        <v>0.47058823529411764</v>
      </c>
      <c r="I124" s="3">
        <f>(D123+D124)/(($B$123+E124)/2)</f>
        <v>0</v>
      </c>
      <c r="J124" s="3">
        <f t="shared" si="30"/>
        <v>0.5882352941176471</v>
      </c>
      <c r="K124" s="3">
        <f t="shared" si="31"/>
        <v>0.35294117647058826</v>
      </c>
    </row>
    <row r="125" spans="1:11" ht="12">
      <c r="A125" s="2">
        <v>45170</v>
      </c>
      <c r="B125">
        <v>9</v>
      </c>
      <c r="C125">
        <v>1</v>
      </c>
      <c r="D125">
        <v>0</v>
      </c>
      <c r="E125">
        <f t="shared" si="27"/>
        <v>10</v>
      </c>
      <c r="F125" s="5">
        <f t="shared" si="28"/>
        <v>1</v>
      </c>
      <c r="G125" s="3">
        <f t="shared" si="29"/>
        <v>0</v>
      </c>
      <c r="H125" s="3">
        <f>(D117+D118+D119+D120+D121+D122+D123+D124+D125)/(($B$117+E125)/2)</f>
        <v>0.4444444444444444</v>
      </c>
      <c r="I125" s="3">
        <f>(D123+D124+D125)/(($B$123+E125)/2)</f>
        <v>0</v>
      </c>
      <c r="J125" s="3">
        <f t="shared" si="30"/>
        <v>0.5555555555555556</v>
      </c>
      <c r="K125" s="3">
        <f t="shared" si="31"/>
        <v>0.3333333333333333</v>
      </c>
    </row>
    <row r="126" spans="1:11" ht="12">
      <c r="A126" s="2">
        <v>45200</v>
      </c>
      <c r="B126">
        <v>10</v>
      </c>
      <c r="C126">
        <v>0</v>
      </c>
      <c r="D126">
        <v>0</v>
      </c>
      <c r="E126">
        <f t="shared" si="27"/>
        <v>10</v>
      </c>
      <c r="F126" s="5">
        <f t="shared" si="28"/>
        <v>0</v>
      </c>
      <c r="G126" s="3">
        <f t="shared" si="29"/>
        <v>0</v>
      </c>
      <c r="H126" s="3">
        <f>(D117+D118+D119+D120+D121+D122+D123+D124+D125+D126)/(($B$117+E126)/2)</f>
        <v>0.4444444444444444</v>
      </c>
      <c r="I126" s="3">
        <f>(D123+D124+D125+D126)/(($B$123+E126)/2)</f>
        <v>0</v>
      </c>
      <c r="J126" s="3">
        <f t="shared" si="30"/>
        <v>0.5555555555555556</v>
      </c>
      <c r="K126" s="3">
        <f t="shared" si="31"/>
        <v>0.3333333333333333</v>
      </c>
    </row>
    <row r="127" spans="1:11" ht="12">
      <c r="A127" s="2">
        <v>45231</v>
      </c>
      <c r="B127">
        <v>10</v>
      </c>
      <c r="C127">
        <v>0</v>
      </c>
      <c r="D127">
        <v>0</v>
      </c>
      <c r="E127">
        <f t="shared" si="27"/>
        <v>10</v>
      </c>
      <c r="F127" s="5">
        <f t="shared" si="28"/>
        <v>0</v>
      </c>
      <c r="G127" s="3">
        <f t="shared" si="29"/>
        <v>0</v>
      </c>
      <c r="H127" s="3">
        <f>(D117+D118+D119+D120+D121+D122+D123+D124+D125+D126+D127)/(($B$117+E127)/2)</f>
        <v>0.4444444444444444</v>
      </c>
      <c r="I127" s="3">
        <f>(D123+D124+D125+D126+D127)/(($B$123+E127)/2)</f>
        <v>0</v>
      </c>
      <c r="J127" s="3">
        <f t="shared" si="30"/>
        <v>0.4444444444444444</v>
      </c>
      <c r="K127" s="3">
        <f t="shared" si="31"/>
        <v>0.3333333333333333</v>
      </c>
    </row>
    <row r="128" spans="1:11" ht="12">
      <c r="A128" s="2">
        <v>45261</v>
      </c>
      <c r="B128">
        <v>10</v>
      </c>
      <c r="C128">
        <v>0</v>
      </c>
      <c r="D128">
        <v>0</v>
      </c>
      <c r="E128">
        <f t="shared" si="27"/>
        <v>10</v>
      </c>
      <c r="F128" s="5">
        <f t="shared" si="28"/>
        <v>0</v>
      </c>
      <c r="G128" s="3">
        <f t="shared" si="29"/>
        <v>0</v>
      </c>
      <c r="H128" s="3">
        <f>(D117+D118+D119+D120+D121+D122+D123+D124+D125+D126+D127+D128)/(($B$117+E128)/2)</f>
        <v>0.4444444444444444</v>
      </c>
      <c r="I128" s="3">
        <f>(D123+D124+D125+D126+D127+D128)/(($B$123+E128)/2)</f>
        <v>0</v>
      </c>
      <c r="J128" s="3">
        <f t="shared" si="30"/>
        <v>0.4444444444444444</v>
      </c>
      <c r="K128" s="3">
        <f t="shared" si="31"/>
        <v>0.3333333333333333</v>
      </c>
    </row>
    <row r="129" spans="1:12" ht="12">
      <c r="A129" s="2">
        <v>45292</v>
      </c>
      <c r="B129">
        <v>10</v>
      </c>
      <c r="C129">
        <v>1</v>
      </c>
      <c r="D129">
        <v>1</v>
      </c>
      <c r="E129">
        <f>B129+C129-D129</f>
        <v>10</v>
      </c>
      <c r="F129" s="5">
        <f>C129-D129</f>
        <v>0</v>
      </c>
      <c r="G129" s="3">
        <f>D129/((B129+E129)/2)</f>
        <v>0.1</v>
      </c>
      <c r="H129" s="3">
        <f>(D129)/(($B$129+E129)/2)</f>
        <v>0.1</v>
      </c>
      <c r="I129" s="3">
        <f>(D123+D124+D125+D126+D127+D128+D129)/(($B$123+E129)/2)</f>
        <v>0.11764705882352941</v>
      </c>
      <c r="J129" s="3">
        <f>(D118+D119+D120+D121+D122+D123+D124+D125+D126+D127+D128+D129)/((B118+E129)/2)</f>
        <v>0.5263157894736842</v>
      </c>
      <c r="K129" s="3">
        <f>((L118-O118)+(L119-O119)+(L120-O120)+(L121-O121)+(L122-O122)+(L123-O123)+(L124-O124)+(L125-O125)+(L126-O126)+(L127-O127)+(L128-O128)+(L129-O129))/((B118+E129)/2)</f>
        <v>0.42105263157894735</v>
      </c>
      <c r="L129">
        <v>1</v>
      </c>
    </row>
    <row r="130" spans="1:11" ht="12">
      <c r="A130" s="2">
        <v>45323</v>
      </c>
      <c r="B130">
        <v>10</v>
      </c>
      <c r="C130">
        <v>0</v>
      </c>
      <c r="D130">
        <v>0</v>
      </c>
      <c r="E130">
        <f>B130+C130-D130</f>
        <v>10</v>
      </c>
      <c r="F130" s="5">
        <f>C130-D130</f>
        <v>0</v>
      </c>
      <c r="G130" s="3">
        <f>D130/((B130+E130)/2)</f>
        <v>0</v>
      </c>
      <c r="H130" s="3">
        <f>(D129+D130)/(($B$129+E130)/2)</f>
        <v>0.1</v>
      </c>
      <c r="I130" s="3">
        <f>(D123+D124+D125+D126+D127+D128+D129+D130)/(($B$123+E130)/2)</f>
        <v>0.11764705882352941</v>
      </c>
      <c r="J130" s="3">
        <f>(D119+D120+D121+D122+D123+D124+D125+D126+D127+D128+D129+D130)/((B119+E130)/2)</f>
        <v>0.4444444444444444</v>
      </c>
      <c r="K130" s="3">
        <f>((L119-O119)+(L120-O120)+(L121-O121)+(L122-O122)+(L123-O123)+(L124-O124)+(L125-O125)+(L126-O126)+(L127-O127)+(L128-O128)+(L129-O129)+(L130-O130))/((B119+E130)/2)</f>
        <v>0.3333333333333333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  <row r="111" s="14" customFormat="1" ht="12"/>
    <row r="112" ht="12">
      <c r="A112" s="6" t="s">
        <v>14</v>
      </c>
    </row>
    <row r="124" spans="1:9" ht="12">
      <c r="A124" s="26">
        <v>45139</v>
      </c>
      <c r="H124" t="e">
        <f>(D117+D118+D119+D120+D121+D122+D123+D124)/(($B$117+E124)/2)</f>
        <v>#DIV/0!</v>
      </c>
      <c r="I124" t="e">
        <f>(D123+D124)/(($B$123+E124)/2)</f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"/>
    <row r="112" ht="12">
      <c r="A112" s="6" t="s">
        <v>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6" ht="12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  <c r="P4" s="6"/>
    </row>
    <row r="5" spans="1:12" ht="12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6" ht="12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  <c r="P7" s="6"/>
    </row>
    <row r="8" spans="1:16" ht="12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  <c r="P8" s="6"/>
    </row>
    <row r="9" spans="1:16" ht="12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  <c r="P9" s="6"/>
    </row>
    <row r="10" spans="1:16" ht="12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  <c r="P10" s="6"/>
    </row>
    <row r="11" spans="1:16" ht="12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  <c r="P11" s="6"/>
    </row>
    <row r="12" spans="1:16" ht="12">
      <c r="A12" s="2">
        <v>45017</v>
      </c>
      <c r="B12">
        <v>38.5</v>
      </c>
      <c r="C12">
        <v>2</v>
      </c>
      <c r="D12">
        <v>1</v>
      </c>
      <c r="E12">
        <f t="shared" si="0"/>
        <v>39.5</v>
      </c>
      <c r="F12" s="5">
        <f t="shared" si="1"/>
        <v>1</v>
      </c>
      <c r="G12" s="3">
        <f t="shared" si="2"/>
        <v>0.02564102564102564</v>
      </c>
      <c r="H12" s="3">
        <f>(D9+D10+D11+D12)/(($B$9+E12)/2)</f>
        <v>0.1951219512195122</v>
      </c>
      <c r="I12" s="3">
        <f>(D3+D4+D5+D6+D7+D8+D9+D10+D11+D12)/(($B$3+E12)/2)</f>
        <v>0.41025641025641024</v>
      </c>
      <c r="J12" s="3"/>
      <c r="K12" s="3"/>
      <c r="L12">
        <v>1</v>
      </c>
      <c r="P12" s="6"/>
    </row>
    <row r="13" spans="1:16" ht="12">
      <c r="A13" s="2">
        <v>45047</v>
      </c>
      <c r="B13">
        <v>39.5</v>
      </c>
      <c r="C13">
        <v>5</v>
      </c>
      <c r="D13">
        <v>3</v>
      </c>
      <c r="E13">
        <f t="shared" si="0"/>
        <v>41.5</v>
      </c>
      <c r="F13" s="5">
        <f t="shared" si="1"/>
        <v>2</v>
      </c>
      <c r="G13" s="3">
        <f t="shared" si="2"/>
        <v>0.07407407407407407</v>
      </c>
      <c r="H13" s="3">
        <f>(D9+D10+D11+D12+D13)/(($B$9+E13)/2)</f>
        <v>0.2619047619047619</v>
      </c>
      <c r="I13" s="3">
        <f>(D3+D4+D5+D6+D7+D8+D9+D10+D11+D12+D13)/(($B$3+E13)/2)</f>
        <v>0.475</v>
      </c>
      <c r="J13" s="3"/>
      <c r="K13" s="3"/>
      <c r="L13">
        <v>3</v>
      </c>
      <c r="P13" s="6"/>
    </row>
    <row r="14" spans="1:16" ht="12">
      <c r="A14" s="2">
        <v>45078</v>
      </c>
      <c r="B14">
        <v>41.5</v>
      </c>
      <c r="C14">
        <v>1</v>
      </c>
      <c r="D14">
        <v>1</v>
      </c>
      <c r="E14">
        <f t="shared" si="0"/>
        <v>41.5</v>
      </c>
      <c r="F14" s="5">
        <f t="shared" si="1"/>
        <v>0</v>
      </c>
      <c r="G14" s="3">
        <f t="shared" si="2"/>
        <v>0.024096385542168676</v>
      </c>
      <c r="H14" s="3">
        <f>(D9+D10+D11+D12+D13+D14)/(($B$9+E14)/2)</f>
        <v>0.2857142857142857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0.5</v>
      </c>
      <c r="L14">
        <v>1</v>
      </c>
      <c r="P14" s="6"/>
    </row>
    <row r="15" spans="1:16" ht="12">
      <c r="A15" s="2">
        <v>45108</v>
      </c>
      <c r="B15">
        <v>41.5</v>
      </c>
      <c r="C15">
        <v>2</v>
      </c>
      <c r="D15">
        <v>1</v>
      </c>
      <c r="E15">
        <f t="shared" si="0"/>
        <v>42.5</v>
      </c>
      <c r="F15" s="5">
        <f t="shared" si="1"/>
        <v>1</v>
      </c>
      <c r="G15" s="3">
        <f t="shared" si="2"/>
        <v>0.023809523809523808</v>
      </c>
      <c r="H15" s="3">
        <f>(D9+D10+D11+D12+D13+D14+D15)/(($B$9+E15)/2)</f>
        <v>0.3058823529411765</v>
      </c>
      <c r="I15" s="3">
        <f>D15/(($B$15+E15)/2)</f>
        <v>0.023809523809523808</v>
      </c>
      <c r="J15" s="3">
        <f t="shared" si="3"/>
        <v>0.43902439024390244</v>
      </c>
      <c r="K15" s="3">
        <f t="shared" si="4"/>
        <v>0.43902439024390244</v>
      </c>
      <c r="L15">
        <v>1</v>
      </c>
      <c r="M15" s="6"/>
      <c r="O15" s="6"/>
      <c r="P15" s="6"/>
    </row>
    <row r="16" spans="1:13" ht="12">
      <c r="A16" s="2">
        <v>45139</v>
      </c>
      <c r="B16">
        <v>42.5</v>
      </c>
      <c r="C16">
        <v>1</v>
      </c>
      <c r="D16">
        <v>0</v>
      </c>
      <c r="E16">
        <f t="shared" si="0"/>
        <v>43.5</v>
      </c>
      <c r="F16" s="5">
        <f t="shared" si="1"/>
        <v>1</v>
      </c>
      <c r="G16" s="3">
        <f t="shared" si="2"/>
        <v>0</v>
      </c>
      <c r="H16" s="3">
        <f>(D9+D10+D11+D12+D13+D14+D15+D16)/(($B$9+E16)/2)</f>
        <v>0.3023255813953488</v>
      </c>
      <c r="I16" s="3">
        <f>(D15+D16)/(($B$15+E16)/2)</f>
        <v>0.023529411764705882</v>
      </c>
      <c r="J16" s="3">
        <f t="shared" si="3"/>
        <v>0.4146341463414634</v>
      </c>
      <c r="K16" s="3">
        <f t="shared" si="4"/>
        <v>0.4146341463414634</v>
      </c>
      <c r="L16">
        <v>0</v>
      </c>
      <c r="M16" s="6"/>
    </row>
    <row r="17" spans="1:16" ht="12">
      <c r="A17" s="2">
        <v>45170</v>
      </c>
      <c r="B17">
        <v>43.5</v>
      </c>
      <c r="C17">
        <v>5</v>
      </c>
      <c r="D17">
        <v>3.5</v>
      </c>
      <c r="E17">
        <f t="shared" si="0"/>
        <v>45</v>
      </c>
      <c r="F17" s="5">
        <f t="shared" si="1"/>
        <v>1.5</v>
      </c>
      <c r="G17" s="3">
        <f t="shared" si="2"/>
        <v>0.07909604519774012</v>
      </c>
      <c r="H17" s="3">
        <f>(D9+D10+D11+D12+D13+D14+D15+D16+D17)/(($B$9+E17)/2)</f>
        <v>0.37714285714285717</v>
      </c>
      <c r="I17" s="3">
        <f>(D15+D16+D17)/(($B$15+E17)/2)</f>
        <v>0.10404624277456648</v>
      </c>
      <c r="J17" s="3">
        <f t="shared" si="3"/>
        <v>0.47398843930635837</v>
      </c>
      <c r="K17" s="3">
        <f t="shared" si="4"/>
        <v>0.47398843930635837</v>
      </c>
      <c r="L17">
        <v>3.5</v>
      </c>
      <c r="M17" s="6"/>
      <c r="P17" s="6"/>
    </row>
    <row r="18" spans="1:13" ht="12">
      <c r="A18" s="2">
        <v>45200</v>
      </c>
      <c r="B18">
        <v>45</v>
      </c>
      <c r="C18">
        <v>0</v>
      </c>
      <c r="D18">
        <v>0</v>
      </c>
      <c r="E18">
        <f t="shared" si="0"/>
        <v>45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0.37714285714285717</v>
      </c>
      <c r="I18" s="3">
        <f>(D15+D16+D17+D18)/(($B$15+E18)/2)</f>
        <v>0.10404624277456648</v>
      </c>
      <c r="J18" s="3">
        <f t="shared" si="3"/>
        <v>0.4581005586592179</v>
      </c>
      <c r="K18" s="3">
        <f t="shared" si="4"/>
        <v>0.4581005586592179</v>
      </c>
      <c r="L18">
        <v>0</v>
      </c>
      <c r="M18" s="6"/>
    </row>
    <row r="19" spans="1:16" ht="12">
      <c r="A19" s="2">
        <v>45231</v>
      </c>
      <c r="B19">
        <v>45</v>
      </c>
      <c r="C19">
        <v>0</v>
      </c>
      <c r="D19">
        <v>5</v>
      </c>
      <c r="E19">
        <f t="shared" si="0"/>
        <v>40</v>
      </c>
      <c r="F19" s="5">
        <f t="shared" si="1"/>
        <v>-5</v>
      </c>
      <c r="G19" s="3">
        <f t="shared" si="2"/>
        <v>0.11764705882352941</v>
      </c>
      <c r="H19" s="3">
        <f>(D9+D10+D11+D12+D13+D14+D15+D16+D17+D18+D19)/(($B$9+E19)/2)</f>
        <v>0.5212121212121212</v>
      </c>
      <c r="I19" s="3">
        <f>(D15+D16+D17+D18+D19)/(($B$15+E19)/2)</f>
        <v>0.2331288343558282</v>
      </c>
      <c r="J19" s="3">
        <f t="shared" si="3"/>
        <v>0.5562130177514792</v>
      </c>
      <c r="K19" s="3">
        <f t="shared" si="4"/>
        <v>0.5088757396449705</v>
      </c>
      <c r="L19">
        <v>3</v>
      </c>
      <c r="M19" s="6">
        <v>2</v>
      </c>
      <c r="P19" s="6"/>
    </row>
    <row r="20" spans="1:16" ht="12">
      <c r="A20" s="2">
        <v>45261</v>
      </c>
      <c r="B20">
        <v>40</v>
      </c>
      <c r="C20">
        <v>0</v>
      </c>
      <c r="D20">
        <v>3</v>
      </c>
      <c r="E20">
        <f t="shared" si="0"/>
        <v>37</v>
      </c>
      <c r="F20" s="5">
        <f t="shared" si="1"/>
        <v>-3</v>
      </c>
      <c r="G20" s="3">
        <f t="shared" si="2"/>
        <v>0.07792207792207792</v>
      </c>
      <c r="H20" s="3">
        <f>(D9+D10+D11+D12+D13+D14+D15+D16+D17+D18+D19+D20)/(($B$9+E20)/2)</f>
        <v>0.6163522012578616</v>
      </c>
      <c r="I20" s="3">
        <f>(D15+D16+D17+D18+D19+D20)/(($B$15+E20)/2)</f>
        <v>0.3184713375796178</v>
      </c>
      <c r="J20" s="3">
        <f t="shared" si="3"/>
        <v>0.6163522012578616</v>
      </c>
      <c r="K20" s="3">
        <f t="shared" si="4"/>
        <v>0.5660377358490566</v>
      </c>
      <c r="L20">
        <v>3</v>
      </c>
      <c r="M20" s="6"/>
      <c r="P20" s="6"/>
    </row>
    <row r="21" spans="1:16" ht="12">
      <c r="A21" s="2">
        <v>45292</v>
      </c>
      <c r="B21">
        <v>37</v>
      </c>
      <c r="C21">
        <v>4</v>
      </c>
      <c r="D21">
        <v>1</v>
      </c>
      <c r="E21">
        <f t="shared" si="0"/>
        <v>40</v>
      </c>
      <c r="F21" s="5">
        <f t="shared" si="1"/>
        <v>3</v>
      </c>
      <c r="G21" s="3">
        <f t="shared" si="2"/>
        <v>0.025974025974025976</v>
      </c>
      <c r="H21" s="3">
        <f>D21/(($B$21+E21)/2)</f>
        <v>0.025974025974025976</v>
      </c>
      <c r="I21" s="3">
        <f>(D15+D16+D17+D18+D19+D20+D21)/(($B$15+E21)/2)</f>
        <v>0.3312883435582822</v>
      </c>
      <c r="J21" s="3">
        <f t="shared" si="3"/>
        <v>0.5766871165644172</v>
      </c>
      <c r="K21" s="3">
        <f t="shared" si="4"/>
        <v>0.5276073619631901</v>
      </c>
      <c r="L21">
        <v>1</v>
      </c>
      <c r="M21" s="6"/>
      <c r="P21" s="6"/>
    </row>
    <row r="22" spans="1:16" ht="12">
      <c r="A22" s="2">
        <v>45323</v>
      </c>
      <c r="B22">
        <v>40</v>
      </c>
      <c r="C22">
        <v>2</v>
      </c>
      <c r="D22">
        <v>0</v>
      </c>
      <c r="E22">
        <f t="shared" si="0"/>
        <v>42</v>
      </c>
      <c r="F22" s="5">
        <f t="shared" si="1"/>
        <v>2</v>
      </c>
      <c r="G22" s="3">
        <f t="shared" si="2"/>
        <v>0</v>
      </c>
      <c r="H22" s="3">
        <f>(D21+D22)/(($B$21+E22)/2)</f>
        <v>0.02531645569620253</v>
      </c>
      <c r="I22" s="3">
        <f>(D15+D16+D17+D18+D19+D20+D21+D22)/(($B$15+E22)/2)</f>
        <v>0.32335329341317365</v>
      </c>
      <c r="J22" s="3">
        <f t="shared" si="3"/>
        <v>0.5093167701863354</v>
      </c>
      <c r="K22" s="3">
        <f t="shared" si="4"/>
        <v>0.45962732919254656</v>
      </c>
      <c r="L22">
        <v>0</v>
      </c>
      <c r="M22" s="6"/>
      <c r="P22" s="6"/>
    </row>
    <row r="23" spans="1:16" ht="12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>
        <f>(D21+D22+D23)/(($B$21+E23)/2)</f>
        <v>0.05405405405405406</v>
      </c>
      <c r="I23" s="3">
        <f>(D15+D16+D17+D18+D19+D20+D21+D22+D23)/(($B$15+E23)/2)</f>
        <v>0.6506024096385542</v>
      </c>
      <c r="J23" s="3">
        <f t="shared" si="3"/>
        <v>0.961038961038961</v>
      </c>
      <c r="K23" s="3">
        <f t="shared" si="4"/>
        <v>0.8571428571428571</v>
      </c>
      <c r="M23" s="6"/>
      <c r="P23" s="6"/>
    </row>
    <row r="24" spans="1:16" ht="12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>
        <f>(D21+D22+D23+D24)/(($B$21+E24)/2)</f>
        <v>0.05405405405405406</v>
      </c>
      <c r="I24" s="3">
        <f>(D15+D16+D17+D18+D19+D20+D21+D22+D23+D24)/(($B$15+E24)/2)</f>
        <v>0.6506024096385542</v>
      </c>
      <c r="J24" s="3">
        <f t="shared" si="3"/>
        <v>0.8860759493670886</v>
      </c>
      <c r="K24" s="3">
        <f t="shared" si="4"/>
        <v>0.7848101265822784</v>
      </c>
      <c r="M24" s="6"/>
      <c r="P24" s="6"/>
    </row>
    <row r="25" spans="1:13" ht="12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>
        <f>(D21+D22+D23+D24+D25)/(($B$21+E25)/2)</f>
        <v>0.05405405405405406</v>
      </c>
      <c r="I25" s="3">
        <f>(D15+D16+D17+D18+D19+D20+D21+D22+D23+D24+D25)/(($B$15+E25)/2)</f>
        <v>0.6506024096385542</v>
      </c>
      <c r="J25" s="3">
        <f t="shared" si="3"/>
        <v>0.6987951807228916</v>
      </c>
      <c r="K25" s="3">
        <f t="shared" si="4"/>
        <v>0.6024096385542169</v>
      </c>
      <c r="M25" s="6"/>
    </row>
    <row r="26" spans="1:16" ht="12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>
        <f>(D21+D22+D23+D24+D25+D26)/(($B$21+E26)/2)</f>
        <v>0.05405405405405406</v>
      </c>
      <c r="I26" s="3">
        <f>(D15+D16+D17+D18+D19+D20+D21+D22+D23+D24+D25+D26)/(($B$15+E26)/2)</f>
        <v>0.6506024096385542</v>
      </c>
      <c r="J26" s="3">
        <f t="shared" si="3"/>
        <v>0.6506024096385542</v>
      </c>
      <c r="K26" s="3">
        <f t="shared" si="4"/>
        <v>0.5542168674698795</v>
      </c>
      <c r="M26" s="6"/>
      <c r="P26" s="6"/>
    </row>
    <row r="27" spans="1:16" ht="12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>
        <f>(D21+D22+D23+D24+D25+D26+D27)/(($B$21+E27)/2)</f>
        <v>0.05405405405405406</v>
      </c>
      <c r="I27" s="3" t="e">
        <f>D27/(($B$27+E27)/2)</f>
        <v>#DIV/0!</v>
      </c>
      <c r="J27" s="3">
        <f t="shared" si="3"/>
        <v>0.5882352941176471</v>
      </c>
      <c r="K27" s="3">
        <f t="shared" si="4"/>
        <v>0.49411764705882355</v>
      </c>
      <c r="M27" s="6"/>
      <c r="P27" s="6"/>
    </row>
    <row r="28" spans="1:16" ht="12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>
        <f>(D21+D22+D23+D24+D25+D26+D27+D28)/(($B$21+E28)/2)</f>
        <v>0.05405405405405406</v>
      </c>
      <c r="I28" s="3" t="e">
        <f>(D27+D28)/(($B$27+E28)/2)</f>
        <v>#DIV/0!</v>
      </c>
      <c r="J28" s="3">
        <f t="shared" si="3"/>
        <v>0.5747126436781609</v>
      </c>
      <c r="K28" s="3">
        <f t="shared" si="4"/>
        <v>0.4827586206896552</v>
      </c>
      <c r="M28" s="6"/>
      <c r="P28" s="6"/>
    </row>
    <row r="29" spans="1:16" ht="12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>
        <f>(D21+D22+D23+D24+D25+D26+D27+D28+D29)/(($B$21+E29)/2)</f>
        <v>0.05405405405405406</v>
      </c>
      <c r="I29" s="3" t="e">
        <f>(D27+D28+D29)/(($B$27+E29)/2)</f>
        <v>#DIV/0!</v>
      </c>
      <c r="J29" s="3">
        <f t="shared" si="3"/>
        <v>0.4</v>
      </c>
      <c r="K29" s="3">
        <f t="shared" si="4"/>
        <v>0.3111111111111111</v>
      </c>
      <c r="M29" s="6"/>
      <c r="P29" s="6"/>
    </row>
    <row r="30" spans="1:16" ht="12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>
        <f>(D21+D22+D23+D24+D25+D26+D27+D28+D29+D30)/(($B$21+E30)/2)</f>
        <v>0.05405405405405406</v>
      </c>
      <c r="I30" s="3" t="e">
        <f>(D27+D28+D29+D30)/(($B$27+E30)/2)</f>
        <v>#DIV/0!</v>
      </c>
      <c r="J30" s="3">
        <f t="shared" si="3"/>
        <v>0.4</v>
      </c>
      <c r="K30" s="3">
        <f t="shared" si="4"/>
        <v>0.3111111111111111</v>
      </c>
      <c r="M30" s="6"/>
      <c r="P30" s="6"/>
    </row>
    <row r="31" spans="1:16" ht="12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>
        <f>(D21+D22+D23+D24+D25+D26+D27+D28+D29+D30+D31)/(($B$21+E31)/2)</f>
        <v>0.05405405405405406</v>
      </c>
      <c r="I31" s="3" t="e">
        <f>(D27+D28+D29+D30+D31)/(($B$27+E31)/2)</f>
        <v>#DIV/0!</v>
      </c>
      <c r="J31" s="3">
        <f t="shared" si="3"/>
        <v>0.2</v>
      </c>
      <c r="K31" s="3">
        <f t="shared" si="4"/>
        <v>0.2</v>
      </c>
      <c r="M31" s="6"/>
      <c r="P31" s="6"/>
    </row>
    <row r="32" spans="1:13" ht="12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>
        <f>(D21+D22+D23+D24+D25+D26+D27+D28+D29+D30+D31+D32)/(($B$21+E32)/2)</f>
        <v>0.05405405405405406</v>
      </c>
      <c r="I32" s="3" t="e">
        <f>(D27+D28+D29+D30+D31+D32)/(($B$27+E32)/2)</f>
        <v>#DIV/0!</v>
      </c>
      <c r="J32" s="3">
        <f t="shared" si="3"/>
        <v>0.05405405405405406</v>
      </c>
      <c r="K32" s="3">
        <f t="shared" si="4"/>
        <v>0.05405405405405406</v>
      </c>
      <c r="M32" s="6"/>
    </row>
    <row r="33" spans="1:16" ht="12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>
        <f t="shared" si="3"/>
        <v>0</v>
      </c>
      <c r="K33" s="3">
        <f t="shared" si="4"/>
        <v>0</v>
      </c>
      <c r="M33" s="6"/>
      <c r="P33" s="6"/>
    </row>
    <row r="34" spans="1:13" ht="12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7" ht="12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  <c r="Q7" s="6"/>
    </row>
    <row r="8" spans="1:11" ht="12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">
      <c r="A12" s="2">
        <v>45017</v>
      </c>
      <c r="B12">
        <v>13</v>
      </c>
      <c r="C12">
        <v>0</v>
      </c>
      <c r="D12">
        <v>0</v>
      </c>
      <c r="E12">
        <f t="shared" si="0"/>
        <v>13</v>
      </c>
      <c r="F12" s="5">
        <f t="shared" si="1"/>
        <v>0</v>
      </c>
      <c r="G12" s="3">
        <f t="shared" si="2"/>
        <v>0</v>
      </c>
      <c r="H12" s="3">
        <f>(D9+D10+D11+D12)/(($B$9+E12)/2)</f>
        <v>0.08</v>
      </c>
      <c r="I12" s="3">
        <f>(D3+D4+D5+D6+D7+D8+D9+D10+D11+D12)/(($B$3+E12)/2)</f>
        <v>0.2608695652173913</v>
      </c>
      <c r="J12" s="3"/>
      <c r="K12" s="3"/>
    </row>
    <row r="13" spans="1:12" ht="12">
      <c r="A13" s="2">
        <v>45047</v>
      </c>
      <c r="B13">
        <v>13</v>
      </c>
      <c r="C13">
        <v>1</v>
      </c>
      <c r="D13">
        <v>1</v>
      </c>
      <c r="E13">
        <f t="shared" si="0"/>
        <v>13</v>
      </c>
      <c r="F13" s="5">
        <f t="shared" si="1"/>
        <v>0</v>
      </c>
      <c r="G13" s="3">
        <f t="shared" si="2"/>
        <v>0.07692307692307693</v>
      </c>
      <c r="H13" s="3">
        <f>(D9+D10+D11+D12+D13)/(($B$9+E13)/2)</f>
        <v>0.16</v>
      </c>
      <c r="I13" s="3">
        <f>(D3+D4+D5+D6+D7+D8+D9+D10+D11+D12+D13)/(($B$3+E13)/2)</f>
        <v>0.34782608695652173</v>
      </c>
      <c r="J13" s="3"/>
      <c r="K13" s="3"/>
      <c r="L13">
        <v>1</v>
      </c>
    </row>
    <row r="14" spans="1:12" ht="12">
      <c r="A14" s="2">
        <v>45078</v>
      </c>
      <c r="B14">
        <v>13</v>
      </c>
      <c r="C14">
        <v>0</v>
      </c>
      <c r="D14">
        <v>0</v>
      </c>
      <c r="E14">
        <f t="shared" si="0"/>
        <v>13</v>
      </c>
      <c r="F14" s="5">
        <f t="shared" si="1"/>
        <v>0</v>
      </c>
      <c r="G14" s="3">
        <f t="shared" si="2"/>
        <v>0</v>
      </c>
      <c r="H14" s="3">
        <f>(D9+D10+D11+D12+D13+D14)/(($B$9+E14)/2)</f>
        <v>0.16</v>
      </c>
      <c r="I14" s="3">
        <f>(D3+D4+D5+D6+D7+D8+D9+D10+D11+D12+D13+D14)/(($B$3+E14)/2)</f>
        <v>0.34782608695652173</v>
      </c>
      <c r="J14" s="3">
        <f aca="true" t="shared" si="3" ref="J14:J35">(D3+D4+D5+D6+D7+D8+D9+D10+D11+D12+D13+D14)/((B3+E14)/2)</f>
        <v>0.34782608695652173</v>
      </c>
      <c r="K14" s="3">
        <f aca="true" t="shared" si="4" ref="K14:K77">((L3-O3)+(L4-O4)+(L5-O5)+(L6-O6)+(L7-O7)+(L8-O8)+(L9-O9)+(L10-O10)+(L11-O11)+(L12-O12)+(L13-O13)+(L14-O14))/((B3+E14)/2)</f>
        <v>0.34782608695652173</v>
      </c>
      <c r="L14">
        <v>0</v>
      </c>
    </row>
    <row r="15" spans="1:16" ht="12">
      <c r="A15" s="2">
        <v>45108</v>
      </c>
      <c r="B15">
        <v>13</v>
      </c>
      <c r="C15">
        <v>0</v>
      </c>
      <c r="D15">
        <v>0</v>
      </c>
      <c r="E15">
        <f t="shared" si="0"/>
        <v>13</v>
      </c>
      <c r="F15" s="5">
        <f t="shared" si="1"/>
        <v>0</v>
      </c>
      <c r="G15" s="3">
        <f t="shared" si="2"/>
        <v>0</v>
      </c>
      <c r="H15" s="3">
        <f>(D9+D10+D11+D12+D13+D14+D15)/(($B$9+E15)/2)</f>
        <v>0.16</v>
      </c>
      <c r="I15" s="3">
        <f>D15/(($B$15+E15)/2)</f>
        <v>0</v>
      </c>
      <c r="J15" s="3">
        <f t="shared" si="3"/>
        <v>0.32</v>
      </c>
      <c r="K15" s="3">
        <f t="shared" si="4"/>
        <v>0.32</v>
      </c>
      <c r="L15">
        <v>0</v>
      </c>
      <c r="M15" s="6"/>
      <c r="O15" s="6"/>
      <c r="P15" s="6"/>
    </row>
    <row r="16" spans="1:13" ht="12">
      <c r="A16" s="2">
        <v>45139</v>
      </c>
      <c r="B16">
        <v>13</v>
      </c>
      <c r="C16">
        <v>0</v>
      </c>
      <c r="D16">
        <v>0</v>
      </c>
      <c r="E16">
        <f t="shared" si="0"/>
        <v>13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0.16</v>
      </c>
      <c r="I16" s="3">
        <f>(D15+D16)/(($B$15+E16)/2)</f>
        <v>0</v>
      </c>
      <c r="J16" s="3">
        <f t="shared" si="3"/>
        <v>0.3076923076923077</v>
      </c>
      <c r="K16" s="3">
        <f t="shared" si="4"/>
        <v>0.3076923076923077</v>
      </c>
      <c r="L16">
        <v>0</v>
      </c>
      <c r="M16" s="6"/>
    </row>
    <row r="17" spans="1:16" ht="12">
      <c r="A17" s="2">
        <v>45170</v>
      </c>
      <c r="B17">
        <v>13</v>
      </c>
      <c r="C17">
        <v>0</v>
      </c>
      <c r="D17">
        <v>0</v>
      </c>
      <c r="E17">
        <f t="shared" si="0"/>
        <v>13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0.16</v>
      </c>
      <c r="I17" s="3">
        <f>(D15+D16+D17)/(($B$15+E17)/2)</f>
        <v>0</v>
      </c>
      <c r="J17" s="3">
        <f t="shared" si="3"/>
        <v>0.3076923076923077</v>
      </c>
      <c r="K17" s="3">
        <f t="shared" si="4"/>
        <v>0.3076923076923077</v>
      </c>
      <c r="L17">
        <v>0</v>
      </c>
      <c r="M17" s="6"/>
      <c r="P17" s="6"/>
    </row>
    <row r="18" spans="1:13" ht="12">
      <c r="A18" s="2">
        <v>45200</v>
      </c>
      <c r="B18">
        <v>13</v>
      </c>
      <c r="C18">
        <v>0</v>
      </c>
      <c r="D18">
        <v>0</v>
      </c>
      <c r="E18">
        <f t="shared" si="0"/>
        <v>13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0.16</v>
      </c>
      <c r="I18" s="3">
        <f>(D15+D16+D17+D18)/(($B$15+E18)/2)</f>
        <v>0</v>
      </c>
      <c r="J18" s="3">
        <f t="shared" si="3"/>
        <v>0.24</v>
      </c>
      <c r="K18" s="3">
        <f t="shared" si="4"/>
        <v>0.24</v>
      </c>
      <c r="L18">
        <v>0</v>
      </c>
      <c r="M18" s="6"/>
    </row>
    <row r="19" spans="1:16" ht="12">
      <c r="A19" s="2">
        <v>45231</v>
      </c>
      <c r="B19">
        <v>13</v>
      </c>
      <c r="C19">
        <v>0</v>
      </c>
      <c r="D19">
        <v>0</v>
      </c>
      <c r="E19">
        <f t="shared" si="0"/>
        <v>13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0.16</v>
      </c>
      <c r="I19" s="3">
        <f>(D15+D16+D17+D18+D19)/(($B$15+E19)/2)</f>
        <v>0</v>
      </c>
      <c r="J19" s="3">
        <f t="shared" si="3"/>
        <v>0.16</v>
      </c>
      <c r="K19" s="3">
        <f t="shared" si="4"/>
        <v>0.16</v>
      </c>
      <c r="L19">
        <v>0</v>
      </c>
      <c r="M19" s="6"/>
      <c r="P19" s="6"/>
    </row>
    <row r="20" spans="1:13" ht="12">
      <c r="A20" s="2">
        <v>45261</v>
      </c>
      <c r="B20">
        <v>13</v>
      </c>
      <c r="C20">
        <v>0</v>
      </c>
      <c r="D20">
        <v>0</v>
      </c>
      <c r="E20">
        <f t="shared" si="0"/>
        <v>13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0.16</v>
      </c>
      <c r="I20" s="3">
        <f>(D15+D16+D17+D18+D19+D20)/(($B$15+E20)/2)</f>
        <v>0</v>
      </c>
      <c r="J20" s="3">
        <f t="shared" si="3"/>
        <v>0.16</v>
      </c>
      <c r="K20" s="3">
        <f t="shared" si="4"/>
        <v>0.16</v>
      </c>
      <c r="L20">
        <v>0</v>
      </c>
      <c r="M20" s="6"/>
    </row>
    <row r="21" spans="1:16" ht="12">
      <c r="A21" s="2">
        <v>45292</v>
      </c>
      <c r="B21">
        <v>13</v>
      </c>
      <c r="C21">
        <v>0</v>
      </c>
      <c r="D21">
        <v>0</v>
      </c>
      <c r="E21">
        <f t="shared" si="0"/>
        <v>13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0.15384615384615385</v>
      </c>
      <c r="K21" s="3">
        <f t="shared" si="4"/>
        <v>0.15384615384615385</v>
      </c>
      <c r="L21">
        <v>0</v>
      </c>
      <c r="M21" s="6"/>
      <c r="P21" s="6"/>
    </row>
    <row r="22" spans="1:16" ht="12">
      <c r="A22" s="2">
        <v>45323</v>
      </c>
      <c r="B22">
        <v>13</v>
      </c>
      <c r="C22">
        <v>0</v>
      </c>
      <c r="D22">
        <v>1</v>
      </c>
      <c r="E22">
        <f t="shared" si="0"/>
        <v>12</v>
      </c>
      <c r="F22" s="5">
        <f t="shared" si="1"/>
        <v>-1</v>
      </c>
      <c r="G22" s="3">
        <f t="shared" si="2"/>
        <v>0.08</v>
      </c>
      <c r="H22" s="3">
        <f>(D21+D22)/(($B$21+E22)/2)</f>
        <v>0.08</v>
      </c>
      <c r="I22" s="3">
        <f>(D15+D16+D17+D18+D19+D20+D21+D22)/(($B$15+E22)/2)</f>
        <v>0.08</v>
      </c>
      <c r="J22" s="3">
        <f t="shared" si="3"/>
        <v>0.16666666666666666</v>
      </c>
      <c r="K22" s="3">
        <f t="shared" si="4"/>
        <v>0.16666666666666666</v>
      </c>
      <c r="L22">
        <v>1</v>
      </c>
      <c r="M22" s="6"/>
      <c r="P22" s="6"/>
    </row>
    <row r="23" spans="1:16" ht="12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>
        <f>(D21+D22+D23)/(($B$21+E23)/2)</f>
        <v>0.15384615384615385</v>
      </c>
      <c r="I23" s="3">
        <f>(D15+D16+D17+D18+D19+D20+D21+D22+D23)/(($B$15+E23)/2)</f>
        <v>0.15384615384615385</v>
      </c>
      <c r="J23" s="3">
        <f t="shared" si="3"/>
        <v>0.3076923076923077</v>
      </c>
      <c r="K23" s="3">
        <f t="shared" si="4"/>
        <v>0.3076923076923077</v>
      </c>
      <c r="M23" s="6"/>
      <c r="P23" s="6"/>
    </row>
    <row r="24" spans="1:16" ht="12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>
        <f>(D21+D22+D23+D24)/(($B$21+E24)/2)</f>
        <v>0.15384615384615385</v>
      </c>
      <c r="I24" s="3">
        <f>(D15+D16+D17+D18+D19+D20+D21+D22+D23+D24)/(($B$15+E24)/2)</f>
        <v>0.15384615384615385</v>
      </c>
      <c r="J24" s="3">
        <f t="shared" si="3"/>
        <v>0.3076923076923077</v>
      </c>
      <c r="K24" s="3">
        <f t="shared" si="4"/>
        <v>0.3076923076923077</v>
      </c>
      <c r="M24" s="6"/>
      <c r="P24" s="6"/>
    </row>
    <row r="25" spans="1:13" ht="12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>
        <f>(D21+D22+D23+D24+D25)/(($B$21+E25)/2)</f>
        <v>0.15384615384615385</v>
      </c>
      <c r="I25" s="3">
        <f>(D15+D16+D17+D18+D19+D20+D21+D22+D23+D24+D25)/(($B$15+E25)/2)</f>
        <v>0.15384615384615385</v>
      </c>
      <c r="J25" s="3">
        <f t="shared" si="3"/>
        <v>0.15384615384615385</v>
      </c>
      <c r="K25" s="3">
        <f t="shared" si="4"/>
        <v>0.15384615384615385</v>
      </c>
      <c r="M25" s="6"/>
    </row>
    <row r="26" spans="1:16" ht="12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>
        <f>(D21+D22+D23+D24+D25+D26)/(($B$21+E26)/2)</f>
        <v>0.15384615384615385</v>
      </c>
      <c r="I26" s="3">
        <f>(D15+D16+D17+D18+D19+D20+D21+D22+D23+D24+D25+D26)/(($B$15+E26)/2)</f>
        <v>0.15384615384615385</v>
      </c>
      <c r="J26" s="3">
        <f t="shared" si="3"/>
        <v>0.15384615384615385</v>
      </c>
      <c r="K26" s="3">
        <f t="shared" si="4"/>
        <v>0.15384615384615385</v>
      </c>
      <c r="M26" s="6"/>
      <c r="P26" s="6"/>
    </row>
    <row r="27" spans="1:16" ht="12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>
        <f>(D21+D22+D23+D24+D25+D26+D27)/(($B$21+E27)/2)</f>
        <v>0.15384615384615385</v>
      </c>
      <c r="I27" s="3" t="e">
        <f>D27/(($B$27+E27)/2)</f>
        <v>#DIV/0!</v>
      </c>
      <c r="J27" s="3">
        <f t="shared" si="3"/>
        <v>0.15384615384615385</v>
      </c>
      <c r="K27" s="3">
        <f t="shared" si="4"/>
        <v>0.15384615384615385</v>
      </c>
      <c r="M27" s="6"/>
      <c r="P27" s="6"/>
    </row>
    <row r="28" spans="1:16" ht="12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>
        <f>(D21+D22+D23+D24+D25+D26+D27+D28)/(($B$21+E28)/2)</f>
        <v>0.15384615384615385</v>
      </c>
      <c r="I28" s="3" t="e">
        <f>(D27+D28)/(($B$27+E28)/2)</f>
        <v>#DIV/0!</v>
      </c>
      <c r="J28" s="3">
        <f t="shared" si="3"/>
        <v>0.15384615384615385</v>
      </c>
      <c r="K28" s="3">
        <f t="shared" si="4"/>
        <v>0.15384615384615385</v>
      </c>
      <c r="M28" s="6"/>
      <c r="P28" s="6"/>
    </row>
    <row r="29" spans="1:16" ht="12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>
        <f>(D21+D22+D23+D24+D25+D26+D27+D28+D29)/(($B$21+E29)/2)</f>
        <v>0.15384615384615385</v>
      </c>
      <c r="I29" s="3" t="e">
        <f>(D27+D28+D29)/(($B$27+E29)/2)</f>
        <v>#DIV/0!</v>
      </c>
      <c r="J29" s="3">
        <f t="shared" si="3"/>
        <v>0.15384615384615385</v>
      </c>
      <c r="K29" s="3">
        <f t="shared" si="4"/>
        <v>0.15384615384615385</v>
      </c>
      <c r="M29" s="6"/>
      <c r="P29" s="6"/>
    </row>
    <row r="30" spans="1:16" ht="12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>
        <f>(D21+D22+D23+D24+D25+D26+D27+D28+D29+D30)/(($B$21+E30)/2)</f>
        <v>0.15384615384615385</v>
      </c>
      <c r="I30" s="3" t="e">
        <f>(D27+D28+D29+D30)/(($B$27+E30)/2)</f>
        <v>#DIV/0!</v>
      </c>
      <c r="J30" s="3">
        <f t="shared" si="3"/>
        <v>0.15384615384615385</v>
      </c>
      <c r="K30" s="3">
        <f t="shared" si="4"/>
        <v>0.15384615384615385</v>
      </c>
      <c r="M30" s="6"/>
      <c r="P30" s="6"/>
    </row>
    <row r="31" spans="1:16" ht="12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>
        <f>(D21+D22+D23+D24+D25+D26+D27+D28+D29+D30+D31)/(($B$21+E31)/2)</f>
        <v>0.15384615384615385</v>
      </c>
      <c r="I31" s="3" t="e">
        <f>(D27+D28+D29+D30+D31)/(($B$27+E31)/2)</f>
        <v>#DIV/0!</v>
      </c>
      <c r="J31" s="3">
        <f t="shared" si="3"/>
        <v>0.15384615384615385</v>
      </c>
      <c r="K31" s="3">
        <f t="shared" si="4"/>
        <v>0.15384615384615385</v>
      </c>
      <c r="M31" s="6"/>
      <c r="P31" s="6"/>
    </row>
    <row r="32" spans="1:13" ht="12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>
        <f>(D21+D22+D23+D24+D25+D26+D27+D28+D29+D30+D31+D32)/(($B$21+E32)/2)</f>
        <v>0.15384615384615385</v>
      </c>
      <c r="I32" s="3" t="e">
        <f>(D27+D28+D29+D30+D31+D32)/(($B$27+E32)/2)</f>
        <v>#DIV/0!</v>
      </c>
      <c r="J32" s="3">
        <f t="shared" si="3"/>
        <v>0.15384615384615385</v>
      </c>
      <c r="K32" s="3">
        <f t="shared" si="4"/>
        <v>0.15384615384615385</v>
      </c>
      <c r="M32" s="6"/>
    </row>
    <row r="33" spans="1:16" ht="12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>
        <f t="shared" si="3"/>
        <v>0.15384615384615385</v>
      </c>
      <c r="K33" s="3">
        <f t="shared" si="4"/>
        <v>0.15384615384615385</v>
      </c>
      <c r="M33" s="6"/>
      <c r="P33" s="6"/>
    </row>
    <row r="34" spans="1:13" ht="12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Mark Mickler</cp:lastModifiedBy>
  <cp:lastPrinted>2009-07-02T17:17:53Z</cp:lastPrinted>
  <dcterms:created xsi:type="dcterms:W3CDTF">2003-07-07T15:38:51Z</dcterms:created>
  <dcterms:modified xsi:type="dcterms:W3CDTF">2024-03-15T20:36:59Z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