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8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<sst xmlns="http://schemas.openxmlformats.org/spreadsheetml/2006/main" count="195" uniqueCount="18">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</sst>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zoomScalePageLayoutView="0" workbookViewId="0" topLeftCell="A113">
      <selection activeCell="A127" sqref="A127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.75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.75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.75">
      <c r="A123" s="2">
        <v>45108</v>
      </c>
      <c r="B123">
        <v>148.5</v>
      </c>
      <c r="C123">
        <v>12</v>
      </c>
      <c r="D123">
        <v>5</v>
      </c>
      <c r="E123" s="16">
        <f>B123+C123-D123</f>
        <v>155.5</v>
      </c>
      <c r="F123" s="17">
        <f>C123-D123</f>
        <v>7</v>
      </c>
      <c r="G123" s="18">
        <f>D123/((B123+E123)/2)</f>
        <v>0.03289473684210526</v>
      </c>
      <c r="H123" s="18">
        <f>(D117+D118+D119+D120+D121+D122+D123)/(($B$117+E123)/2)</f>
        <v>0.41025641025641024</v>
      </c>
      <c r="I123" s="18">
        <f>(D123)/(($B$123+E123)/2)</f>
        <v>0.03289473684210526</v>
      </c>
      <c r="J123" s="18">
        <f>(D112+D113+D114+D115+D116+D117+D118+D119+D120+D121+D122+D123)/((B112+E123)/2)</f>
        <v>0.6274509803921569</v>
      </c>
      <c r="K123" s="18">
        <f>((L112-O112)+(L113-O113)+(L114-O114)+(L115-O115)+(L116-O116)+(L117-O117)+(L118-O118)+(L119-O119)+(L120-O120)+(L121-O121)+(L122-O122)+(L123-O123))/((B112+E123)/2)</f>
        <v>0.5555555555555556</v>
      </c>
      <c r="L123">
        <v>3</v>
      </c>
      <c r="M123">
        <v>2</v>
      </c>
    </row>
    <row r="124" spans="1:13" ht="12.75">
      <c r="A124" s="2">
        <v>45139</v>
      </c>
      <c r="B124">
        <v>155.5</v>
      </c>
      <c r="C124">
        <v>6.5</v>
      </c>
      <c r="D124">
        <v>11</v>
      </c>
      <c r="E124" s="16">
        <f>B124+C124-D124</f>
        <v>151</v>
      </c>
      <c r="F124" s="17">
        <f>C124-D124</f>
        <v>-4.5</v>
      </c>
      <c r="G124" s="18">
        <f>D124/((B124+E124)/2)</f>
        <v>0.07177814029363784</v>
      </c>
      <c r="H124" s="18">
        <f>(D117+D118+D119+D120+D121+D122+D123+D124)/(($B$117+E124)/2)</f>
        <v>0.4878048780487805</v>
      </c>
      <c r="I124" s="18">
        <f>(D123+D124)/(($B$123+E124)/2)</f>
        <v>0.10684474123539232</v>
      </c>
      <c r="J124" s="18">
        <f>(D113+D114+D115+D116+D117+D118+D119+D120+D121+D122+D123+D124)/((B113+E124)/2)</f>
        <v>0.6634146341463415</v>
      </c>
      <c r="K124" s="18">
        <f>((L113-O113)+(L114-O114)+(L115-O115)+(L116-O116)+(L117-O117)+(L118-O118)+(L119-O119)+(L120-O120)+(L121-O121)+(L122-O122)+(L123-O123)+(L124-O124))/((B113+E124)/2)</f>
        <v>0.5853658536585366</v>
      </c>
      <c r="L124">
        <v>9</v>
      </c>
      <c r="M124">
        <v>2</v>
      </c>
    </row>
    <row r="125" spans="1:12" ht="12.75">
      <c r="A125" s="2">
        <v>45170</v>
      </c>
      <c r="B125">
        <v>151</v>
      </c>
      <c r="C125">
        <v>9</v>
      </c>
      <c r="D125">
        <v>8.5</v>
      </c>
      <c r="E125" s="16">
        <f>B125+C125-D125</f>
        <v>151.5</v>
      </c>
      <c r="F125" s="17">
        <f>C125-D125</f>
        <v>0.5</v>
      </c>
      <c r="G125" s="18">
        <f>D125/((B125+E125)/2)</f>
        <v>0.05619834710743802</v>
      </c>
      <c r="H125" s="18">
        <f>(D117+D118+D119+D120+D121+D122+D123+D124+D125)/(($B$117+E125)/2)</f>
        <v>0.5422077922077922</v>
      </c>
      <c r="I125" s="18">
        <f>(D123+D124+D125)/(($B$123+E125)/2)</f>
        <v>0.16333333333333333</v>
      </c>
      <c r="J125" s="18">
        <f>(D114+D115+D116+D117+D118+D119+D120+D121+D122+D123+D124+D125)/((B114+E125)/2)</f>
        <v>0.6825396825396826</v>
      </c>
      <c r="K125" s="18">
        <f>((L114-O114)+(L115-O115)+(L116-O116)+(L117-O117)+(L118-O118)+(L119-O119)+(L120-O120)+(L121-O121)+(L122-O122)+(L123-O123)+(L124-O124)+(L125-O125))/((B114+E125)/2)</f>
        <v>0.6063492063492063</v>
      </c>
      <c r="L125">
        <v>8.5</v>
      </c>
    </row>
    <row r="126" spans="1:12" ht="12.75">
      <c r="A126" s="2">
        <v>45200</v>
      </c>
      <c r="B126">
        <v>151.5</v>
      </c>
      <c r="C126">
        <v>12</v>
      </c>
      <c r="D126">
        <v>0</v>
      </c>
      <c r="E126" s="16">
        <f>B126+C126-D126</f>
        <v>163.5</v>
      </c>
      <c r="F126" s="17">
        <f>C126-D126</f>
        <v>12</v>
      </c>
      <c r="G126" s="18">
        <f>D126/((B126+E126)/2)</f>
        <v>0</v>
      </c>
      <c r="H126" s="18">
        <f>(D117+D118+D119+D120+D121+D122+D123+D124+D125+D126)/(($B$117+E126)/2)</f>
        <v>0.521875</v>
      </c>
      <c r="I126" s="18">
        <f>(D123+D124+D125+D126)/(($B$123+E126)/2)</f>
        <v>0.15705128205128205</v>
      </c>
      <c r="J126" s="18">
        <f>(D115+D116+D117+D118+D119+D120+D121+D122+D123+D124+D125+D126)/((B115+E126)/2)</f>
        <v>0.6123076923076923</v>
      </c>
      <c r="K126" s="18">
        <f>((L115-O115)+(L116-O116)+(L117-O117)+(L118-O118)+(L119-O119)+(L120-O120)+(L121-O121)+(L122-O122)+(L123-O123)+(L124-O124)+(L125-O125)+(L126-O126))/((B115+E126)/2)</f>
        <v>0.5446153846153846</v>
      </c>
      <c r="L126">
        <v>0</v>
      </c>
    </row>
    <row r="127" spans="1:13" ht="12.75">
      <c r="A127" s="2">
        <v>45231</v>
      </c>
      <c r="B127">
        <v>163.5</v>
      </c>
      <c r="C127">
        <v>0</v>
      </c>
      <c r="D127">
        <v>9</v>
      </c>
      <c r="E127" s="16">
        <f>B127+C127-D127</f>
        <v>154.5</v>
      </c>
      <c r="F127" s="17">
        <f>C127-D127</f>
        <v>-9</v>
      </c>
      <c r="G127" s="18">
        <f>D127/((B127+E127)/2)</f>
        <v>0.05660377358490566</v>
      </c>
      <c r="H127" s="18">
        <f>(D117+D118+D119+D120+D121+D122+D123+D124+D125+D126+D127)/(($B$117+E127)/2)</f>
        <v>0.594855305466238</v>
      </c>
      <c r="I127" s="18">
        <f>(D123+D124+D125+D126+D127)/(($B$123+E127)/2)</f>
        <v>0.22112211221122113</v>
      </c>
      <c r="J127" s="18">
        <f>(D116+D117+D118+D119+D120+D121+D122+D123+D124+D125+D126+D127)/((B116+E127)/2)</f>
        <v>0.6378205128205128</v>
      </c>
      <c r="K127" s="18">
        <f>((L116-O116)+(L117-O117)+(L118-O118)+(L119-O119)+(L120-O120)+(L121-O121)+(L122-O122)+(L123-O123)+(L124-O124)+(L125-O125)+(L126-O126)+(L127-O127))/((B116+E127)/2)</f>
        <v>0.5673076923076923</v>
      </c>
      <c r="L127">
        <v>7</v>
      </c>
      <c r="M127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14">
      <selection activeCell="P11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  <c r="P113" s="6"/>
    </row>
    <row r="114" spans="1:16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  <c r="P114" s="6"/>
    </row>
    <row r="115" spans="1:16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  <c r="P115" s="6"/>
    </row>
    <row r="116" spans="1:16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  <c r="P116" s="6"/>
    </row>
    <row r="117" spans="1:16" ht="12.75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  <c r="P117" s="6"/>
    </row>
    <row r="118" spans="1:16" ht="12.75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  <c r="P118" s="6"/>
    </row>
    <row r="119" spans="1:16" ht="12.75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  <c r="P119" s="6"/>
    </row>
    <row r="120" spans="1:16" ht="12.75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  <c r="P120" s="6"/>
    </row>
    <row r="121" spans="1:16" ht="12.75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  <c r="P121" s="6"/>
    </row>
    <row r="122" spans="1:16" ht="12.75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  <c r="P122" s="6"/>
    </row>
    <row r="123" spans="1:16" ht="12.75">
      <c r="A123" s="2">
        <v>45108</v>
      </c>
      <c r="B123">
        <v>44</v>
      </c>
      <c r="C123">
        <v>3</v>
      </c>
      <c r="D123">
        <v>2</v>
      </c>
      <c r="E123">
        <f>B123+C123-D123</f>
        <v>45</v>
      </c>
      <c r="F123" s="5">
        <f>C123-D123</f>
        <v>1</v>
      </c>
      <c r="G123" s="3">
        <f>D123/((B123+E123)/2)</f>
        <v>0.0449438202247191</v>
      </c>
      <c r="H123" s="3">
        <f>(D117+D118+D119+D120+D121+D122+D123)/(($B$117+E123)/2)</f>
        <v>0.4666666666666667</v>
      </c>
      <c r="I123" s="3">
        <f>(D123)/(($B$123+E123)/2)</f>
        <v>0.0449438202247191</v>
      </c>
      <c r="J123" s="3">
        <f>(D112+D113+D114+D115+D116+D117+D118+D119+D120+D121+D122+D123)/((B112+E123)/2)</f>
        <v>0.7252747252747253</v>
      </c>
      <c r="K123" s="3">
        <f>((L112-O112)+(L113-O113)+(L114-O114)+(L115-O115)+(L116-O116)+(L117-O117)+(L118-O118)+(L119-O119)+(L120-O120)+(L121-O121)+(L122-O122)+(L123-O123))/((B112+E123)/2)</f>
        <v>0.6373626373626373</v>
      </c>
      <c r="L123">
        <v>1</v>
      </c>
      <c r="M123">
        <v>1</v>
      </c>
      <c r="P123" s="6"/>
    </row>
    <row r="124" spans="1:16" ht="12.75">
      <c r="A124" s="2">
        <v>45139</v>
      </c>
      <c r="B124">
        <v>45</v>
      </c>
      <c r="C124">
        <v>2</v>
      </c>
      <c r="D124">
        <v>5</v>
      </c>
      <c r="E124">
        <f>B124+C124-D124</f>
        <v>42</v>
      </c>
      <c r="F124" s="5">
        <f>C124-D124</f>
        <v>-3</v>
      </c>
      <c r="G124" s="3">
        <f>D124/((B124+E124)/2)</f>
        <v>0.11494252873563218</v>
      </c>
      <c r="H124" s="3">
        <f>(D117+D118+D119+D120+D121+D122+D123+D124)/(($B$117+E124)/2)</f>
        <v>0.5977011494252874</v>
      </c>
      <c r="I124" s="3">
        <f>(D123+D124)/(($B$123+E124)/2)</f>
        <v>0.16279069767441862</v>
      </c>
      <c r="J124" s="3">
        <f>(D113+D114+D115+D116+D117+D118+D119+D120+D121+D122+D123+D124)/((B113+E124)/2)</f>
        <v>0.8</v>
      </c>
      <c r="K124" s="3">
        <f>((L113-O113)+(L114-O114)+(L115-O115)+(L116-O116)+(L117-O117)+(L118-O118)+(L119-O119)+(L120-O120)+(L121-O121)+(L122-O122)+(L123-O123)+(L124-O124))/((B113+E124)/2)</f>
        <v>0.6888888888888889</v>
      </c>
      <c r="L124">
        <v>4</v>
      </c>
      <c r="M124">
        <v>1</v>
      </c>
      <c r="P124" s="6"/>
    </row>
    <row r="125" spans="1:16" ht="12.75">
      <c r="A125" s="2">
        <v>45170</v>
      </c>
      <c r="B125">
        <v>42</v>
      </c>
      <c r="C125">
        <v>2</v>
      </c>
      <c r="D125">
        <v>2</v>
      </c>
      <c r="E125">
        <f>B125+C125-D125</f>
        <v>42</v>
      </c>
      <c r="F125" s="5">
        <f>C125-D125</f>
        <v>0</v>
      </c>
      <c r="G125" s="3">
        <f>D125/((B125+E125)/2)</f>
        <v>0.047619047619047616</v>
      </c>
      <c r="H125" s="3">
        <f>(D117+D118+D119+D120+D121+D122+D123+D124+D125)/(($B$117+E125)/2)</f>
        <v>0.6436781609195402</v>
      </c>
      <c r="I125" s="3">
        <f>(D123+D124+D125)/(($B$123+E125)/2)</f>
        <v>0.20930232558139536</v>
      </c>
      <c r="J125" s="3">
        <f>(D114+D115+D116+D117+D118+D119+D120+D121+D122+D123+D124+D125)/((B114+E125)/2)</f>
        <v>0.7865168539325843</v>
      </c>
      <c r="K125" s="3">
        <f>((L114-O114)+(L115-O115)+(L116-O116)+(L117-O117)+(L118-O118)+(L119-O119)+(L120-O120)+(L121-O121)+(L122-O122)+(L123-O123)+(L124-O124)+(L125-O125))/((B114+E125)/2)</f>
        <v>0.6741573033707865</v>
      </c>
      <c r="L125">
        <v>2</v>
      </c>
      <c r="P125" s="6"/>
    </row>
    <row r="126" spans="1:12" ht="12.75">
      <c r="A126" s="2">
        <v>45200</v>
      </c>
      <c r="B126">
        <v>42</v>
      </c>
      <c r="C126">
        <v>3</v>
      </c>
      <c r="D126">
        <v>0</v>
      </c>
      <c r="E126">
        <f>B126+C126-D126</f>
        <v>45</v>
      </c>
      <c r="F126" s="5">
        <f>C126-D126</f>
        <v>3</v>
      </c>
      <c r="G126" s="3">
        <f>D126/((B126+E126)/2)</f>
        <v>0</v>
      </c>
      <c r="H126" s="3">
        <f>(D117+D118+D119+D120+D121+D122+D123+D124+D125+D126)/(($B$117+E126)/2)</f>
        <v>0.6222222222222222</v>
      </c>
      <c r="I126" s="3">
        <f>(D123+D124+D125+D126)/(($B$123+E126)/2)</f>
        <v>0.20224719101123595</v>
      </c>
      <c r="J126" s="3">
        <f>(D115+D116+D117+D118+D119+D120+D121+D122+D123+D124+D125+D126)/((B115+E126)/2)</f>
        <v>0.7032967032967034</v>
      </c>
      <c r="K126" s="3">
        <f>((L115-O115)+(L116-O116)+(L117-O117)+(L118-O118)+(L119-O119)+(L120-O120)+(L121-O121)+(L122-O122)+(L123-O123)+(L124-O124)+(L125-O125)+(L126-O126))/((B115+E126)/2)</f>
        <v>0.5934065934065934</v>
      </c>
      <c r="L126">
        <v>0</v>
      </c>
    </row>
    <row r="127" spans="1:12" ht="12.75">
      <c r="A127" s="2">
        <v>45231</v>
      </c>
      <c r="B127">
        <v>45</v>
      </c>
      <c r="C127">
        <v>0</v>
      </c>
      <c r="D127">
        <v>3</v>
      </c>
      <c r="E127">
        <f>B127+C127-D127</f>
        <v>42</v>
      </c>
      <c r="F127" s="5">
        <f>C127-D127</f>
        <v>-3</v>
      </c>
      <c r="G127" s="3">
        <f>D127/((B127+E127)/2)</f>
        <v>0.06896551724137931</v>
      </c>
      <c r="H127" s="3">
        <f>(D117+D118+D119+D120+D121+D122+D123+D124+D125+D126+D127)/(($B$117+E127)/2)</f>
        <v>0.7126436781609196</v>
      </c>
      <c r="I127" s="3">
        <f>(D123+D124+D125+D126+D127)/(($B$123+E127)/2)</f>
        <v>0.27906976744186046</v>
      </c>
      <c r="J127" s="3">
        <f>(D116+D117+D118+D119+D120+D121+D122+D123+D124+D125+D126+D127)/((B116+E127)/2)</f>
        <v>0.7586206896551724</v>
      </c>
      <c r="K127" s="3">
        <f>((L116-O116)+(L117-O117)+(L118-O118)+(L119-O119)+(L120-O120)+(L121-O121)+(L122-O122)+(L123-O123)+(L124-O124)+(L125-O125)+(L126-O126)+(L127-O127))/((B116+E127)/2)</f>
        <v>0.6436781609195402</v>
      </c>
      <c r="L127">
        <v>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12">
      <selection activeCell="P11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6" ht="12.75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  <c r="P118" s="6"/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.75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.75">
      <c r="A123" s="2">
        <v>45108</v>
      </c>
      <c r="B123">
        <v>11</v>
      </c>
      <c r="C123">
        <v>0</v>
      </c>
      <c r="D123">
        <v>0</v>
      </c>
      <c r="E123">
        <f>B123+C123-D123</f>
        <v>11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>(D112+D113+D114+D115+D116+D117+D118+D119+D120+D121+D122+D123)/((B112+E123)/2)</f>
        <v>0.36363636363636365</v>
      </c>
      <c r="K123" s="3">
        <f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.75">
      <c r="A124" s="2">
        <v>45139</v>
      </c>
      <c r="B124">
        <v>11</v>
      </c>
      <c r="C124">
        <v>0</v>
      </c>
      <c r="D124">
        <v>2</v>
      </c>
      <c r="E124">
        <f>B124+C124-D124</f>
        <v>9</v>
      </c>
      <c r="F124" s="5">
        <f>C124-D124</f>
        <v>-2</v>
      </c>
      <c r="G124" s="3">
        <f>D124/((B124+E124)/2)</f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>(D113+D114+D115+D116+D117+D118+D119+D120+D121+D122+D123+D124)/((B113+E124)/2)</f>
        <v>0.6</v>
      </c>
      <c r="K124" s="3">
        <f>((L113-O113)+(L114-O114)+(L115-O115)+(L116-O116)+(L117-O117)+(L118-O118)+(L119-O119)+(L120-O120)+(L121-O121)+(L122-O122)+(L123-O123)+(L124-O124))/((B113+E124)/2)</f>
        <v>0.5</v>
      </c>
      <c r="L124">
        <v>1</v>
      </c>
      <c r="M124">
        <v>1</v>
      </c>
    </row>
    <row r="125" spans="1:12" ht="12.75">
      <c r="A125" s="2">
        <v>45170</v>
      </c>
      <c r="B125">
        <v>9</v>
      </c>
      <c r="C125">
        <v>1</v>
      </c>
      <c r="D125">
        <v>1</v>
      </c>
      <c r="E125">
        <f>B125+C125-D125</f>
        <v>9</v>
      </c>
      <c r="F125" s="5">
        <f>C125-D125</f>
        <v>0</v>
      </c>
      <c r="G125" s="3">
        <f>D125/((B125+E125)/2)</f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>(D114+D115+D116+D117+D118+D119+D120+D121+D122+D123+D124+D125)/((B114+E125)/2)</f>
        <v>0.7</v>
      </c>
      <c r="K125" s="3">
        <f>((L114-O114)+(L115-O115)+(L116-O116)+(L117-O117)+(L118-O118)+(L119-O119)+(L120-O120)+(L121-O121)+(L122-O122)+(L123-O123)+(L124-O124)+(L125-O125))/((B114+E125)/2)</f>
        <v>0.6</v>
      </c>
      <c r="L125">
        <v>1</v>
      </c>
    </row>
    <row r="126" spans="1:12" ht="12.75">
      <c r="A126" s="2">
        <v>45200</v>
      </c>
      <c r="B126">
        <v>9</v>
      </c>
      <c r="C126">
        <v>1</v>
      </c>
      <c r="D126">
        <v>0</v>
      </c>
      <c r="E126">
        <f>B126+C126-D126</f>
        <v>10</v>
      </c>
      <c r="F126" s="5">
        <f>C126-D126</f>
        <v>1</v>
      </c>
      <c r="G126" s="3">
        <f>D126/((B126+E126)/2)</f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>(D115+D116+D117+D118+D119+D120+D121+D122+D123+D124+D125+D126)/((B115+E126)/2)</f>
        <v>0.5714285714285714</v>
      </c>
      <c r="K126" s="3">
        <f>((L115-O115)+(L116-O116)+(L117-O117)+(L118-O118)+(L119-O119)+(L120-O120)+(L121-O121)+(L122-O122)+(L123-O123)+(L124-O124)+(L125-O125)+(L126-O126))/((B115+E126)/2)</f>
        <v>0.47619047619047616</v>
      </c>
      <c r="L126">
        <v>0</v>
      </c>
    </row>
    <row r="127" spans="1:12" ht="12.75">
      <c r="A127" s="2">
        <v>45231</v>
      </c>
      <c r="B127">
        <v>10</v>
      </c>
      <c r="C127">
        <v>0</v>
      </c>
      <c r="D127">
        <v>0</v>
      </c>
      <c r="E127">
        <f>B127+C127-D127</f>
        <v>10</v>
      </c>
      <c r="F127" s="5">
        <f>C127-D127</f>
        <v>0</v>
      </c>
      <c r="G127" s="3">
        <f>D127/((B127+E127)/2)</f>
        <v>0</v>
      </c>
      <c r="H127" s="3">
        <f>(D117+D118+D119+D120+D121+D122+D123+D124+D125+D126+D127)/(($B$117+E127)/2)</f>
        <v>0.5454545454545454</v>
      </c>
      <c r="I127" s="3">
        <f>(D123+D124+D125+D126+D127)/(($B$123+E127)/2)</f>
        <v>0.2857142857142857</v>
      </c>
      <c r="J127" s="3">
        <f>(D116+D117+D118+D119+D120+D121+D122+D123+D124+D125+D126+D127)/((B116+E127)/2)</f>
        <v>0.5714285714285714</v>
      </c>
      <c r="K127" s="3">
        <f>((L116-O116)+(L117-O117)+(L118-O118)+(L119-O119)+(L120-O120)+(L121-O121)+(L122-O122)+(L123-O123)+(L124-O124)+(L125-O125)+(L126-O126)+(L127-O127))/((B116+E127)/2)</f>
        <v>0.47619047619047616</v>
      </c>
      <c r="L127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36" sqref="A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.75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17</v>
      </c>
      <c r="F124" s="5"/>
      <c r="G124" s="3"/>
      <c r="H124" s="3"/>
      <c r="I124" s="3"/>
      <c r="J124" s="3"/>
      <c r="K124" s="3"/>
      <c r="P124" s="6"/>
    </row>
    <row r="125" spans="1:12" s="19" customFormat="1" ht="13.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.75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.75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.75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.75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.75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.75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.75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.75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.75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.75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.75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E136" sqref="E13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.75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17</v>
      </c>
      <c r="F124" s="5"/>
      <c r="G124" s="3"/>
      <c r="H124" s="3"/>
      <c r="I124" s="3"/>
      <c r="J124" s="3"/>
      <c r="K124" s="3"/>
    </row>
    <row r="125" spans="1:11" ht="13.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.75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.75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.75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.75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.75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.75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.75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.75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.75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.75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.75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07">
      <selection activeCell="L127" sqref="L12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.75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.75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.75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12</v>
      </c>
      <c r="D123" s="16">
        <f>SUM('CHS CM'!D123+'LSF CM'!D15+'One Hope CM'!D123)</f>
        <v>5</v>
      </c>
      <c r="E123" s="16">
        <f>B123+C123-D123</f>
        <v>124.5</v>
      </c>
      <c r="F123" s="17">
        <f>C123-D123</f>
        <v>7</v>
      </c>
      <c r="G123" s="18">
        <f>D123/((B123+E123)/2)</f>
        <v>0.04132231404958678</v>
      </c>
      <c r="H123" s="18">
        <f>(D117+D118+D119+D120+D121+D122+D123)/(($B$117+E123)/2)</f>
        <v>0.44176706827309237</v>
      </c>
      <c r="I123" s="18">
        <f>(D123)/(($B$123+E123)/2)</f>
        <v>0.04132231404958678</v>
      </c>
      <c r="J123" s="18">
        <f>(D112+D113+D114+D115+D116+D117+D118+D119+D120+D121+D122+D123)/((B112+E123)/2)</f>
        <v>0.680327868852459</v>
      </c>
      <c r="K123" s="18">
        <f>((L112-O112)+(L113-O113)+(L114-O114)+(L115-O115)+(L116-O116)+(L117-O117)+(L118-O118)+(L119-O119)+(L120-O120)+(L121-O121)+(L122-O122)+(L123-O123))/((B112+E123)/2)</f>
        <v>0.5819672131147541</v>
      </c>
      <c r="L123">
        <v>2</v>
      </c>
      <c r="M123">
        <v>2</v>
      </c>
    </row>
    <row r="124" spans="1:13" ht="12.75">
      <c r="A124" s="2">
        <v>45139</v>
      </c>
      <c r="B124" s="16">
        <f>SUM('CHS CM'!B124+'LSF CM'!B16+'One Hope CM'!B124)</f>
        <v>124.5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>B124+C124-D124</f>
        <v>120</v>
      </c>
      <c r="F124" s="17">
        <f>C124-D124</f>
        <v>-4.5</v>
      </c>
      <c r="G124" s="18">
        <f>D124/((B124+E124)/2)</f>
        <v>0.0736196319018405</v>
      </c>
      <c r="H124" s="18">
        <f>(D117+D118+D119+D120+D121+D122+D123+D124)/(($B$117+E124)/2)</f>
        <v>0.523517382413088</v>
      </c>
      <c r="I124" s="18">
        <f>(D123+D124)/(($B$123+E124)/2)</f>
        <v>0.11789473684210526</v>
      </c>
      <c r="J124" s="18">
        <f>(D113+D114+D115+D116+D117+D118+D119+D120+D121+D122+D123+D124)/((B113+E124)/2)</f>
        <v>0.7116564417177914</v>
      </c>
      <c r="K124" s="18">
        <f>((L113-O113)+(L114-O114)+(L115-O115)+(L116-O116)+(L117-O117)+(L118-O118)+(L119-O119)+(L120-O120)+(L121-O121)+(L122-O122)+(L123-O123)+(L124-O124))/((B113+E124)/2)</f>
        <v>0.6134969325153374</v>
      </c>
      <c r="L124">
        <v>8</v>
      </c>
      <c r="M124">
        <v>1</v>
      </c>
    </row>
    <row r="125" spans="1:12" ht="12.75">
      <c r="A125" s="2">
        <v>45170</v>
      </c>
      <c r="B125" s="16">
        <f>SUM('CHS CM'!B125+'LSF CM'!B17+'One Hope CM'!B125)</f>
        <v>120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>B125+C125-D125</f>
        <v>119.5</v>
      </c>
      <c r="F125" s="17">
        <f>C125-D125</f>
        <v>-0.5</v>
      </c>
      <c r="G125" s="18">
        <f>D125/((B125+E125)/2)</f>
        <v>0.06263048016701461</v>
      </c>
      <c r="H125" s="18">
        <f>(D117+D118+D119+D120+D121+D122+D123+D124+D125)/(($B$117+E125)/2)</f>
        <v>0.5860655737704918</v>
      </c>
      <c r="I125" s="18">
        <f>(D123+D124+D125)/(($B$123+E125)/2)</f>
        <v>0.18143459915611815</v>
      </c>
      <c r="J125" s="18">
        <f>(D114+D115+D116+D117+D118+D119+D120+D121+D122+D123+D124+D125)/((B114+E125)/2)</f>
        <v>0.7290836653386454</v>
      </c>
      <c r="K125" s="18">
        <f>((L114-O114)+(L115-O115)+(L116-O116)+(L117-O117)+(L118-O118)+(L119-O119)+(L120-O120)+(L121-O121)+(L122-O122)+(L123-O123)+(L124-O124)+(L125-O125))/((B114+E125)/2)</f>
        <v>0.6334661354581673</v>
      </c>
      <c r="L125">
        <v>7.5</v>
      </c>
    </row>
    <row r="126" spans="1:12" ht="12.75">
      <c r="A126" s="2">
        <v>45200</v>
      </c>
      <c r="B126" s="16">
        <f>SUM('CHS CM'!B126+'LSF CM'!B18+'One Hope CM'!B126)</f>
        <v>119.5</v>
      </c>
      <c r="C126" s="16">
        <f>SUM('CHS CM'!C126+'LSF CM'!C18+'One Hope CM'!C126)</f>
        <v>11</v>
      </c>
      <c r="D126" s="16">
        <f>SUM('CHS CM'!D126+'LSF CM'!D18+'One Hope CM'!D126)</f>
        <v>0</v>
      </c>
      <c r="E126" s="16">
        <f>B126+C126-D126</f>
        <v>130.5</v>
      </c>
      <c r="F126" s="17">
        <f>C126-D126</f>
        <v>11</v>
      </c>
      <c r="G126" s="18">
        <f>D126/((B126+E126)/2)</f>
        <v>0</v>
      </c>
      <c r="H126" s="18">
        <f>(D117+D118+D119+D120+D121+D122+D123+D124+D125+D126)/(($B$117+E126)/2)</f>
        <v>0.5607843137254902</v>
      </c>
      <c r="I126" s="18">
        <f>(D123+D124+D125+D126)/(($B$123+E126)/2)</f>
        <v>0.17338709677419356</v>
      </c>
      <c r="J126" s="18">
        <f>(D115+D116+D117+D118+D119+D120+D121+D122+D123+D124+D125+D126)/((B115+E126)/2)</f>
        <v>0.6551724137931034</v>
      </c>
      <c r="K126" s="18">
        <f>((L115-O115)+(L116-O116)+(L117-O117)+(L118-O118)+(L119-O119)+(L120-O120)+(L121-O121)+(L122-O122)+(L123-O123)+(L124-O124)+(L125-O125)+(L126-O126))/((B115+E126)/2)</f>
        <v>0.5708812260536399</v>
      </c>
      <c r="L126">
        <v>0</v>
      </c>
    </row>
    <row r="127" spans="1:13" ht="12.75">
      <c r="A127" s="2">
        <v>45231</v>
      </c>
      <c r="B127" s="16">
        <f>SUM('CHS CM'!B127+'LSF CM'!B19+'One Hope CM'!B127)</f>
        <v>130.5</v>
      </c>
      <c r="C127" s="16">
        <f>SUM('CHS CM'!C127+'LSF CM'!C19+'One Hope CM'!C127)</f>
        <v>0</v>
      </c>
      <c r="D127" s="16">
        <f>SUM('CHS CM'!D127+'LSF CM'!D19+'One Hope CM'!D127)</f>
        <v>9</v>
      </c>
      <c r="E127" s="16">
        <f>B127+C127-D127</f>
        <v>121.5</v>
      </c>
      <c r="F127" s="17">
        <f>C127-D127</f>
        <v>-9</v>
      </c>
      <c r="G127" s="18">
        <f>D127/((B127+E127)/2)</f>
        <v>0.07142857142857142</v>
      </c>
      <c r="H127" s="18">
        <f>(D117+D118+D119+D120+D121+D122+D123+D124+D125+D126+D127)/(($B$117+E127)/2)</f>
        <v>0.6544715447154471</v>
      </c>
      <c r="I127" s="18">
        <f>(D123+D124+D125+D126+D127)/(($B$123+E127)/2)</f>
        <v>0.25523012552301255</v>
      </c>
      <c r="J127" s="18">
        <f>(D116+D117+D118+D119+D120+D121+D122+D123+D124+D125+D126+D127)/((B116+E127)/2)</f>
        <v>0.7056451612903226</v>
      </c>
      <c r="K127" s="18">
        <f>((L116-O116)+(L117-O117)+(L118-O118)+(L119-O119)+(L120-O120)+(L121-O121)+(L122-O122)+(L123-O123)+(L124-O124)+(L125-O125)+(L126-O126)+(L127-O127))/((B116+E127)/2)</f>
        <v>0.6088709677419355</v>
      </c>
      <c r="L127">
        <v>7</v>
      </c>
      <c r="M127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112">
      <selection activeCell="H143" sqref="H14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.75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.75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.75">
      <c r="A123" s="2">
        <v>45108</v>
      </c>
      <c r="B123">
        <v>31</v>
      </c>
      <c r="C123">
        <v>0</v>
      </c>
      <c r="D123">
        <v>0</v>
      </c>
      <c r="E123" s="16">
        <f>B123+C123-D123</f>
        <v>31</v>
      </c>
      <c r="F123" s="17">
        <f>C123-D123</f>
        <v>0</v>
      </c>
      <c r="G123" s="18">
        <f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>(D112+D113+D114+D115+D116+D117+D118+D119+D120+D121+D122+D123)/((B112+E123)/2)</f>
        <v>0.41935483870967744</v>
      </c>
      <c r="K123" s="18">
        <f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.75">
      <c r="A124" s="2">
        <v>45139</v>
      </c>
      <c r="B124">
        <v>31</v>
      </c>
      <c r="C124">
        <v>2</v>
      </c>
      <c r="D124">
        <v>2</v>
      </c>
      <c r="E124" s="16">
        <f>B124+C124-D124</f>
        <v>31</v>
      </c>
      <c r="F124" s="17">
        <f>C124-D124</f>
        <v>0</v>
      </c>
      <c r="G124" s="18">
        <f>D124/((B124+E124)/2)</f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>(D113+D114+D115+D116+D117+D118+D119+D120+D121+D122+D123+D124)/((B113+E124)/2)</f>
        <v>0.47619047619047616</v>
      </c>
      <c r="K124" s="18">
        <f>((L113-O113)+(L114-O114)+(L115-O115)+(L116-O116)+(L117-O117)+(L118-O118)+(L119-O119)+(L120-O120)+(L121-O121)+(L122-O122)+(L123-O123)+(L124-O124))/((B113+E124)/2)</f>
        <v>0.38095238095238093</v>
      </c>
      <c r="L124">
        <v>1</v>
      </c>
      <c r="M124">
        <v>1</v>
      </c>
    </row>
    <row r="125" spans="1:12" ht="12.75">
      <c r="A125" s="2">
        <v>45170</v>
      </c>
      <c r="B125">
        <v>31</v>
      </c>
      <c r="C125">
        <v>2</v>
      </c>
      <c r="D125">
        <v>1</v>
      </c>
      <c r="E125" s="16">
        <f>B125+C125-D125</f>
        <v>32</v>
      </c>
      <c r="F125" s="17">
        <f>C125-D125</f>
        <v>1</v>
      </c>
      <c r="G125" s="18">
        <f>D125/((B125+E125)/2)</f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>(D114+D115+D116+D117+D118+D119+D120+D121+D122+D123+D124+D125)/((B114+E125)/2)</f>
        <v>0.5</v>
      </c>
      <c r="K125" s="18">
        <f>((L114-O114)+(L115-O115)+(L116-O116)+(L117-O117)+(L118-O118)+(L119-O119)+(L120-O120)+(L121-O121)+(L122-O122)+(L123-O123)+(L124-O124)+(L125-O125))/((B114+E125)/2)</f>
        <v>0.40625</v>
      </c>
      <c r="L125">
        <v>1</v>
      </c>
    </row>
    <row r="126" spans="1:12" ht="12.75">
      <c r="A126" s="2">
        <v>45200</v>
      </c>
      <c r="B126">
        <v>32</v>
      </c>
      <c r="C126">
        <v>1</v>
      </c>
      <c r="D126">
        <v>0</v>
      </c>
      <c r="E126" s="16">
        <f>B126+C126-D126</f>
        <v>33</v>
      </c>
      <c r="F126" s="17">
        <f>C126-D126</f>
        <v>1</v>
      </c>
      <c r="G126" s="18">
        <f>D126/((B126+E126)/2)</f>
        <v>0</v>
      </c>
      <c r="H126" s="18">
        <f>(D117+D118+D119+D120+D121+D122+D123+D124+D125+D126)/(($B$117+E126)/2)</f>
        <v>0.36923076923076925</v>
      </c>
      <c r="I126" s="18">
        <f>(D123+D124+D125+D126)/(($B$123+E126)/2)</f>
        <v>0.09375</v>
      </c>
      <c r="J126" s="18">
        <f>(D115+D116+D117+D118+D119+D120+D121+D122+D123+D124+D125+D126)/((B115+E126)/2)</f>
        <v>0.4375</v>
      </c>
      <c r="K126" s="18">
        <f>((L115-O115)+(L116-O116)+(L117-O117)+(L118-O118)+(L119-O119)+(L120-O120)+(L121-O121)+(L122-O122)+(L123-O123)+(L124-O124)+(L125-O125)+(L126-O126))/((B115+E126)/2)</f>
        <v>0.34375</v>
      </c>
      <c r="L126">
        <v>0</v>
      </c>
    </row>
    <row r="127" spans="1:12" ht="12.75">
      <c r="A127" s="2">
        <v>45231</v>
      </c>
      <c r="B127">
        <v>33</v>
      </c>
      <c r="C127">
        <v>0</v>
      </c>
      <c r="D127">
        <v>0</v>
      </c>
      <c r="E127" s="16">
        <f>B127+C127-D127</f>
        <v>33</v>
      </c>
      <c r="F127" s="17">
        <f>C127-D127</f>
        <v>0</v>
      </c>
      <c r="G127" s="18">
        <f>D127/((B127+E127)/2)</f>
        <v>0</v>
      </c>
      <c r="H127" s="18">
        <f>(D117+D118+D119+D120+D121+D122+D123+D124+D125+D126+D127)/(($B$117+E127)/2)</f>
        <v>0.36923076923076925</v>
      </c>
      <c r="I127" s="18">
        <f>(D123+D124+D125+D126+D127)/(($B$123+E127)/2)</f>
        <v>0.09375</v>
      </c>
      <c r="J127" s="18">
        <f>(D116+D117+D118+D119+D120+D121+D122+D123+D124+D125+D126+D127)/((B116+E127)/2)</f>
        <v>0.375</v>
      </c>
      <c r="K127" s="18">
        <f>((L116-O116)+(L117-O117)+(L118-O118)+(L119-O119)+(L120-O120)+(L121-O121)+(L122-O122)+(L123-O123)+(L124-O124)+(L125-O125)+(L126-O126)+(L127-O127))/((B116+E127)/2)</f>
        <v>0.3125</v>
      </c>
      <c r="L127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SheetLayoutView="85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.75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.75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.75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  <row r="117" spans="1:16" ht="12.75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  <c r="P117" s="6"/>
    </row>
    <row r="118" spans="1:16" ht="12.75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  <c r="P118" s="6"/>
    </row>
    <row r="119" spans="1:16" ht="12.75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  <c r="P119" s="6"/>
    </row>
    <row r="120" spans="1:16" ht="12.75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  <c r="P120" s="6"/>
    </row>
    <row r="121" spans="1:16" ht="12.75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  <c r="P121" s="6"/>
    </row>
    <row r="122" spans="1:16" ht="12.75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  <c r="P122" s="6"/>
    </row>
    <row r="123" spans="1:16" ht="12.75">
      <c r="A123" s="2">
        <v>45108</v>
      </c>
      <c r="B123">
        <v>32</v>
      </c>
      <c r="C123">
        <v>7</v>
      </c>
      <c r="D123">
        <v>2</v>
      </c>
      <c r="E123">
        <f>B123+C123-D123</f>
        <v>37</v>
      </c>
      <c r="F123" s="5">
        <f>C123-D123</f>
        <v>5</v>
      </c>
      <c r="G123" s="3">
        <f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>(D112+D113+D114+D115+D116+D117+D118+D119+D120+D121+D122+D123)/((B112+E123)/2)</f>
        <v>0.9014084507042254</v>
      </c>
      <c r="K123" s="3">
        <f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  <c r="P123" s="6"/>
    </row>
    <row r="124" spans="1:16" ht="12.75">
      <c r="A124" s="2">
        <v>45139</v>
      </c>
      <c r="B124">
        <v>37</v>
      </c>
      <c r="C124">
        <v>1.5</v>
      </c>
      <c r="D124">
        <v>4</v>
      </c>
      <c r="E124">
        <f>B124+C124-D124</f>
        <v>34.5</v>
      </c>
      <c r="F124" s="5">
        <f>C124-D124</f>
        <v>-2.5</v>
      </c>
      <c r="G124" s="3">
        <f>D124/((B124+E124)/2)</f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>(D113+D114+D115+D116+D117+D118+D119+D120+D121+D122+D123+D124)/((B113+E124)/2)</f>
        <v>0.9379310344827586</v>
      </c>
      <c r="K124" s="3">
        <f>((L113-O113)+(L114-O114)+(L115-O115)+(L116-O116)+(L117-O117)+(L118-O118)+(L119-O119)+(L120-O120)+(L121-O121)+(L122-O122)+(L123-O123)+(L124-O124))/((B113+E124)/2)</f>
        <v>0.8275862068965517</v>
      </c>
      <c r="L124">
        <v>4</v>
      </c>
      <c r="P124" s="6"/>
    </row>
    <row r="125" spans="1:16" ht="12.75">
      <c r="A125" s="2">
        <v>45170</v>
      </c>
      <c r="B125">
        <v>34.5</v>
      </c>
      <c r="C125">
        <v>0</v>
      </c>
      <c r="D125">
        <v>2</v>
      </c>
      <c r="E125">
        <f>B125+C125-D125</f>
        <v>32.5</v>
      </c>
      <c r="F125" s="5">
        <f>C125-D125</f>
        <v>-2</v>
      </c>
      <c r="G125" s="3">
        <f>D125/((B125+E125)/2)</f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>(D114+D115+D116+D117+D118+D119+D120+D121+D122+D123+D124+D125)/((B114+E125)/2)</f>
        <v>0.9536423841059603</v>
      </c>
      <c r="K125" s="3">
        <f>((L114-O114)+(L115-O115)+(L116-O116)+(L117-O117)+(L118-O118)+(L119-O119)+(L120-O120)+(L121-O121)+(L122-O122)+(L123-O123)+(L124-O124)+(L125-O125))/((B114+E125)/2)</f>
        <v>0.847682119205298</v>
      </c>
      <c r="L125">
        <v>2</v>
      </c>
      <c r="P125" s="6"/>
    </row>
    <row r="126" spans="1:12" ht="12.75">
      <c r="A126" s="2">
        <v>45200</v>
      </c>
      <c r="B126">
        <v>32.5</v>
      </c>
      <c r="C126">
        <v>8</v>
      </c>
      <c r="D126">
        <v>0</v>
      </c>
      <c r="E126">
        <f>B126+C126-D126</f>
        <v>40.5</v>
      </c>
      <c r="F126" s="5">
        <f>C126-D126</f>
        <v>8</v>
      </c>
      <c r="G126" s="3">
        <f>D126/((B126+E126)/2)</f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>(D115+D116+D117+D118+D119+D120+D121+D122+D123+D124+D125+D126)/((B115+E126)/2)</f>
        <v>0.8198757763975155</v>
      </c>
      <c r="K126" s="3">
        <f>((L115-O115)+(L116-O116)+(L117-O117)+(L118-O118)+(L119-O119)+(L120-O120)+(L121-O121)+(L122-O122)+(L123-O123)+(L124-O124)+(L125-O125)+(L126-O126))/((B115+E126)/2)</f>
        <v>0.7453416149068323</v>
      </c>
      <c r="L126">
        <v>0</v>
      </c>
    </row>
    <row r="127" spans="1:12" ht="12.75">
      <c r="A127" s="2">
        <v>45231</v>
      </c>
      <c r="B127">
        <v>40.5</v>
      </c>
      <c r="C127">
        <v>0</v>
      </c>
      <c r="D127">
        <v>1</v>
      </c>
      <c r="E127">
        <f>B127+C127-D127</f>
        <v>39.5</v>
      </c>
      <c r="F127" s="5">
        <f>C127-D127</f>
        <v>-1</v>
      </c>
      <c r="G127" s="3">
        <f>D127/((B127+E127)/2)</f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>(D116+D117+D118+D119+D120+D121+D122+D123+D124+D125+D126+D127)/((B116+E127)/2)</f>
        <v>0.8104575163398693</v>
      </c>
      <c r="K127" s="3">
        <f>((L116-O116)+(L117-O117)+(L118-O118)+(L119-O119)+(L120-O120)+(L121-O121)+(L122-O122)+(L123-O123)+(L124-O124)+(L125-O125)+(L126-O126)+(L127-O127))/((B116+E127)/2)</f>
        <v>0.7581699346405228</v>
      </c>
      <c r="L127">
        <v>1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7"/>
  <sheetViews>
    <sheetView zoomScalePageLayoutView="0" workbookViewId="0" topLeftCell="A28">
      <selection activeCell="P10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.75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.75">
      <c r="A123" s="2">
        <v>45108</v>
      </c>
      <c r="B123">
        <v>7</v>
      </c>
      <c r="C123">
        <v>0</v>
      </c>
      <c r="D123">
        <v>0</v>
      </c>
      <c r="E123">
        <f>B123+C123-D123</f>
        <v>7</v>
      </c>
      <c r="F123" s="5">
        <f>C123-D123</f>
        <v>0</v>
      </c>
      <c r="G123" s="3">
        <f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>(D112+D113+D114+D115+D116+D117+D118+D119+D120+D121+D122+D123)/((B112+E123)/2)</f>
        <v>0.6666666666666666</v>
      </c>
      <c r="K123" s="3">
        <f>((L112-O112)+(L113-O113)+(L114-O114)+(L115-O115)+(L116-O116)+(L117-O117)+(L118-O118)+(L119-O119)+(L120-O120)+(L121-O121)+(L122-O122)+(L123-O123))/((B112+E123)/2)</f>
        <v>0.4</v>
      </c>
    </row>
    <row r="124" spans="1:11" ht="12.75">
      <c r="A124" s="2">
        <v>45139</v>
      </c>
      <c r="B124">
        <v>7</v>
      </c>
      <c r="C124">
        <v>2</v>
      </c>
      <c r="D124">
        <v>0</v>
      </c>
      <c r="E124">
        <f>B124+C124-D124</f>
        <v>9</v>
      </c>
      <c r="F124" s="5">
        <f>C124-D124</f>
        <v>2</v>
      </c>
      <c r="G124" s="3">
        <f>D124/((B124+E124)/2)</f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>(D113+D114+D115+D116+D117+D118+D119+D120+D121+D122+D123+D124)/((B113+E124)/2)</f>
        <v>0.5882352941176471</v>
      </c>
      <c r="K124" s="3">
        <f>((L113-O113)+(L114-O114)+(L115-O115)+(L116-O116)+(L117-O117)+(L118-O118)+(L119-O119)+(L120-O120)+(L121-O121)+(L122-O122)+(L123-O123)+(L124-O124))/((B113+E124)/2)</f>
        <v>0.35294117647058826</v>
      </c>
    </row>
    <row r="125" spans="1:11" ht="12.75">
      <c r="A125" s="2">
        <v>45170</v>
      </c>
      <c r="B125">
        <v>9</v>
      </c>
      <c r="C125">
        <v>1</v>
      </c>
      <c r="D125">
        <v>0</v>
      </c>
      <c r="E125">
        <f>B125+C125-D125</f>
        <v>10</v>
      </c>
      <c r="F125" s="5">
        <f>C125-D125</f>
        <v>1</v>
      </c>
      <c r="G125" s="3">
        <f>D125/((B125+E125)/2)</f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>(D114+D115+D116+D117+D118+D119+D120+D121+D122+D123+D124+D125)/((B114+E125)/2)</f>
        <v>0.5555555555555556</v>
      </c>
      <c r="K125" s="3">
        <f>((L114-O114)+(L115-O115)+(L116-O116)+(L117-O117)+(L118-O118)+(L119-O119)+(L120-O120)+(L121-O121)+(L122-O122)+(L123-O123)+(L124-O124)+(L125-O125))/((B114+E125)/2)</f>
        <v>0.3333333333333333</v>
      </c>
    </row>
    <row r="126" spans="1:11" ht="12.75">
      <c r="A126" s="2">
        <v>45200</v>
      </c>
      <c r="B126">
        <v>10</v>
      </c>
      <c r="C126">
        <v>0</v>
      </c>
      <c r="D126">
        <v>0</v>
      </c>
      <c r="E126">
        <f>B126+C126-D126</f>
        <v>10</v>
      </c>
      <c r="F126" s="5">
        <f>C126-D126</f>
        <v>0</v>
      </c>
      <c r="G126" s="3">
        <f>D126/((B126+E126)/2)</f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>(D115+D116+D117+D118+D119+D120+D121+D122+D123+D124+D125+D126)/((B115+E126)/2)</f>
        <v>0.5555555555555556</v>
      </c>
      <c r="K126" s="3">
        <f>((L115-O115)+(L116-O116)+(L117-O117)+(L118-O118)+(L119-O119)+(L120-O120)+(L121-O121)+(L122-O122)+(L123-O123)+(L124-O124)+(L125-O125)+(L126-O126))/((B115+E126)/2)</f>
        <v>0.3333333333333333</v>
      </c>
    </row>
    <row r="127" spans="1:11" ht="12.75">
      <c r="A127" s="2">
        <v>45231</v>
      </c>
      <c r="B127">
        <v>10</v>
      </c>
      <c r="C127">
        <v>0</v>
      </c>
      <c r="D127">
        <v>0</v>
      </c>
      <c r="E127">
        <f>B127+C127-D127</f>
        <v>10</v>
      </c>
      <c r="F127" s="5">
        <f>C127-D127</f>
        <v>0</v>
      </c>
      <c r="G127" s="3">
        <f>D127/((B127+E127)/2)</f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>(D116+D117+D118+D119+D120+D121+D122+D123+D124+D125+D126+D127)/((B116+E127)/2)</f>
        <v>0.4444444444444444</v>
      </c>
      <c r="K127" s="3">
        <f>((L116-O116)+(L117-O117)+(L118-O118)+(L119-O119)+(L120-O120)+(L121-O121)+(L122-O122)+(L123-O123)+(L124-O124)+(L125-O125)+(L126-O126)+(L127-O127))/((B116+E127)/2)</f>
        <v>0.3333333333333333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94">
      <selection activeCell="P9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  <row r="124" spans="1:9" ht="12.75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09">
      <selection activeCell="P109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4">
      <selection activeCell="P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6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  <c r="P10" s="6"/>
    </row>
    <row r="11" spans="1:16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  <c r="P11" s="6"/>
    </row>
    <row r="12" spans="1:16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  <c r="P12" s="6"/>
    </row>
    <row r="13" spans="1:16" ht="12.75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  <c r="P13" s="6"/>
    </row>
    <row r="14" spans="1:16" ht="12.75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  <c r="P14" s="6"/>
    </row>
    <row r="15" spans="1:16" ht="12.75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  <c r="P15" s="6"/>
    </row>
    <row r="16" spans="1:13" ht="12.75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6" ht="12.75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  <c r="P17" s="6"/>
    </row>
    <row r="18" spans="1:13" ht="12.75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6" ht="12.75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1.011764705882353</v>
      </c>
      <c r="I20" s="3">
        <f>(D15+D16+D17+D18+D19+D20)/(($B$15+E20)/2)</f>
        <v>0.4578313253012048</v>
      </c>
      <c r="J20" s="3">
        <f t="shared" si="3"/>
        <v>1.011764705882353</v>
      </c>
      <c r="K20" s="3">
        <f t="shared" si="4"/>
        <v>0.9176470588235294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0.4578313253012048</v>
      </c>
      <c r="J21" s="3">
        <f t="shared" si="3"/>
        <v>0.9397590361445783</v>
      </c>
      <c r="K21" s="3">
        <f t="shared" si="4"/>
        <v>0.8433734939759037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0.4578313253012048</v>
      </c>
      <c r="J22" s="3">
        <f t="shared" si="3"/>
        <v>0.8571428571428571</v>
      </c>
      <c r="K22" s="3">
        <f t="shared" si="4"/>
        <v>0.7532467532467533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0.4578313253012048</v>
      </c>
      <c r="J23" s="3">
        <f t="shared" si="3"/>
        <v>0.7532467532467533</v>
      </c>
      <c r="K23" s="3">
        <f t="shared" si="4"/>
        <v>0.6493506493506493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0.4578313253012048</v>
      </c>
      <c r="J24" s="3">
        <f t="shared" si="3"/>
        <v>0.6835443037974683</v>
      </c>
      <c r="K24" s="3">
        <f t="shared" si="4"/>
        <v>0.5822784810126582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0.4578313253012048</v>
      </c>
      <c r="J25" s="3">
        <f t="shared" si="3"/>
        <v>0.5060240963855421</v>
      </c>
      <c r="K25" s="3">
        <f t="shared" si="4"/>
        <v>0.40963855421686746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0.4578313253012048</v>
      </c>
      <c r="J26" s="3">
        <f t="shared" si="3"/>
        <v>0.4578313253012048</v>
      </c>
      <c r="K26" s="3">
        <f t="shared" si="4"/>
        <v>0.3614457831325301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0.4</v>
      </c>
      <c r="K27" s="3">
        <f t="shared" si="4"/>
        <v>0.3058823529411765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0.39080459770114945</v>
      </c>
      <c r="K28" s="3">
        <f t="shared" si="4"/>
        <v>0.2988505747126437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0.2222222222222222</v>
      </c>
      <c r="K29" s="3">
        <f t="shared" si="4"/>
        <v>0.13333333333333333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>
        <f t="shared" si="3"/>
        <v>0.2222222222222222</v>
      </c>
      <c r="K30" s="3">
        <f t="shared" si="4"/>
        <v>0.13333333333333333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7">
      <selection activeCell="Q7" sqref="Q1:Q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7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.75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.75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.75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.75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.75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.75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0.3333333333333333</v>
      </c>
      <c r="I20" s="3">
        <f>(D15+D16+D17+D18+D19+D20)/(($B$15+E20)/2)</f>
        <v>0</v>
      </c>
      <c r="J20" s="3">
        <f t="shared" si="3"/>
        <v>0.3333333333333333</v>
      </c>
      <c r="K20" s="3">
        <f t="shared" si="4"/>
        <v>0.3333333333333333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>
        <f>(D15+D16+D17+D18+D19+D20+D21)/(($B$15+E21)/2)</f>
        <v>0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>
        <f>(D15+D16+D17+D18+D19+D20+D21+D22)/(($B$15+E22)/2)</f>
        <v>0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>
        <f>(D15+D16+D17+D18+D19+D20+D21+D22+D23)/(($B$15+E23)/2)</f>
        <v>0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>
        <f>(D15+D16+D17+D18+D19+D20+D21+D22+D23+D24)/(($B$15+E24)/2)</f>
        <v>0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>
        <f t="shared" si="3"/>
        <v>0</v>
      </c>
      <c r="K27" s="3">
        <f t="shared" si="4"/>
        <v>0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>
        <f t="shared" si="3"/>
        <v>0</v>
      </c>
      <c r="K28" s="3">
        <f t="shared" si="4"/>
        <v>0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>
        <f t="shared" si="3"/>
        <v>0</v>
      </c>
      <c r="K29" s="3">
        <f t="shared" si="4"/>
        <v>0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>
        <f t="shared" si="3"/>
        <v>0</v>
      </c>
      <c r="K30" s="3">
        <f t="shared" si="4"/>
        <v>0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Christopher Dyer</cp:lastModifiedBy>
  <cp:lastPrinted>2009-07-02T17:17:53Z</cp:lastPrinted>
  <dcterms:created xsi:type="dcterms:W3CDTF">2003-07-07T15:38:51Z</dcterms:created>
  <dcterms:modified xsi:type="dcterms:W3CDTF">2023-12-15T22:00:28Z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