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0" windowWidth="4680" windowHeight="4305" tabRatio="90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<sst xmlns="http://schemas.openxmlformats.org/spreadsheetml/2006/main" count="195" uniqueCount="19">
  <si>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</si>
  <si>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</si>
  <si>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</si>
  <si>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</si>
  <si>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</si>
  <si>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</si>
  <si>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</si>
  <si>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</si>
  <si>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</si>
  <si>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</si>
  <si>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</si>
  <si>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</si>
  <si>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</si>
  <si>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</si>
  <si>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</si>
  <si>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</si>
  <si>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</si>
  <si>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</si>
  <si>
    <t>DEV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</si>
</sst>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59" applyNumberFormat="1" applyFont="1" applyBorder="1" applyAlignment="1">
      <alignment/>
    </xf>
    <xf numFmtId="17" fontId="0" fillId="0" borderId="0" xfId="0" applyNumberFormat="1" applyBorder="1" applyAlignment="1">
      <alignment/>
    </xf>
    <xf numFmtId="164" fontId="0" fillId="0" borderId="11" xfId="59" applyNumberFormat="1" applyFont="1" applyBorder="1" applyAlignment="1">
      <alignment/>
    </xf>
    <xf numFmtId="1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59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7" fontId="5" fillId="0" borderId="0" xfId="0" applyNumberFormat="1" applyFont="1" applyAlignment="1">
      <alignment/>
    </xf>
    <xf numFmtId="17" fontId="5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92">
      <selection activeCell="I119" sqref="I119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>B111+C111-D111</f>
        <v>150.5</v>
      </c>
      <c r="F111" s="11">
        <f>C111-D111</f>
        <v>6</v>
      </c>
      <c r="G111" s="15">
        <f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>(D100+D101+D102+D103+D104+D105+D106+D107+D108+D109+D110+D111)/((B100+E111)/2)</f>
        <v>0.8</v>
      </c>
      <c r="K111" s="15">
        <f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>B112+C112-D112</f>
        <v>156.5</v>
      </c>
      <c r="F112" s="17">
        <f>C112-D112</f>
        <v>6</v>
      </c>
      <c r="G112" s="18">
        <f>D112/((B112+E112)/2)</f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>(D101+D102+D103+D104+D105+D106+D107+D108+D109+D110+D111+D112)/((B101+E112)/2)</f>
        <v>0.7739837398373983</v>
      </c>
      <c r="K112" s="18">
        <f>((L101-O101)+(L102-O102)+(L103-O103)+(L104-O104)+(L105-O105)+(L106-O106)+(L107-O107)+(L108-O108)+(L109-O109)+(L110-O110)+(L111-O111)+(L112-O112))/((B101+E112)/2)</f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9</v>
      </c>
      <c r="D113">
        <v>3</v>
      </c>
      <c r="E113" s="16">
        <f>B113+C113-D113</f>
        <v>162.5</v>
      </c>
      <c r="F113" s="17">
        <f>C113-D113</f>
        <v>6</v>
      </c>
      <c r="G113" s="18">
        <f>D113/((B113+E113)/2)</f>
        <v>0.018808777429467086</v>
      </c>
      <c r="H113" s="18">
        <f>(D105+D106+D107+D108+D109+D110+D111+D112+D113)/(($B$105+E113)/2)</f>
        <v>0.5119453924914675</v>
      </c>
      <c r="I113" s="18">
        <f>(D111+D112+D113)/(($B$111+E113)/2)</f>
        <v>0.10423452768729642</v>
      </c>
      <c r="J113" s="18">
        <f>(D102+D103+D104+D105+D106+D107+D108+D109+D110+D111+D112+D113)/((B102+E113)/2)</f>
        <v>0.7260940032414911</v>
      </c>
      <c r="K113" s="18">
        <f>((L102-O102)+(L103-O103)+(L104-O104)+(L105-O105)+(L106-O106)+(L107-O107)+(L108-O108)+(L109-O109)+(L110-O110)+(L111-O111)+(L112-O112)+(L113-O113))/((B102+E113)/2)</f>
        <v>0.6871961102106969</v>
      </c>
      <c r="L113">
        <v>3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99">
      <selection activeCell="P9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>B111+C111-D111</f>
        <v>46</v>
      </c>
      <c r="F111" s="5">
        <f>C111-D111</f>
        <v>2</v>
      </c>
      <c r="G111" s="3">
        <f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>(D100+D101+D102+D103+D104+D105+D106+D107+D108+D109+D110+D111)/((B100+E111)/2)</f>
        <v>0.8539325842696629</v>
      </c>
      <c r="K111" s="3">
        <f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.75">
      <c r="A112" s="2">
        <v>44774</v>
      </c>
      <c r="B112">
        <v>46</v>
      </c>
      <c r="C112">
        <v>4</v>
      </c>
      <c r="D112">
        <v>2</v>
      </c>
      <c r="E112">
        <f>B112+C112-D112</f>
        <v>48</v>
      </c>
      <c r="F112" s="5">
        <f>C112-D112</f>
        <v>2</v>
      </c>
      <c r="G112" s="3">
        <f>D112/((B112+E112)/2)</f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>(D101+D102+D103+D104+D105+D106+D107+D108+D109+D110+D111+D112)/((B101+E112)/2)</f>
        <v>0.7956989247311828</v>
      </c>
      <c r="K112" s="3">
        <f>((L101-O101)+(L102-O102)+(L103-O103)+(L104-O104)+(L105-O105)+(L106-O106)+(L107-O107)+(L108-O108)+(L109-O109)+(L110-O110)+(L111-O111)+(L112-O112))/((B101+E112)/2)</f>
        <v>0.7741935483870968</v>
      </c>
      <c r="L112">
        <v>2</v>
      </c>
      <c r="P112" s="6"/>
    </row>
    <row r="113" spans="1:16" ht="12.75">
      <c r="A113" s="2">
        <v>44805</v>
      </c>
      <c r="B113">
        <v>48</v>
      </c>
      <c r="C113">
        <v>1</v>
      </c>
      <c r="D113">
        <v>3</v>
      </c>
      <c r="E113">
        <f>B113+C113-D113</f>
        <v>46</v>
      </c>
      <c r="F113" s="5">
        <f>C113-D113</f>
        <v>-2</v>
      </c>
      <c r="G113" s="3">
        <f>D113/((B113+E113)/2)</f>
        <v>0.06382978723404255</v>
      </c>
      <c r="H113" s="3">
        <f>(D105+D106+D107+D108+D109+D110+D111+D112+D113)/(($B$105+E113)/2)</f>
        <v>0.6593406593406593</v>
      </c>
      <c r="I113" s="3">
        <f>(D111+D112+D113)/(($B$111+E113)/2)</f>
        <v>0.17777777777777778</v>
      </c>
      <c r="J113" s="3">
        <f>(D102+D103+D104+D105+D106+D107+D108+D109+D110+D111+D112+D113)/((B102+E113)/2)</f>
        <v>0.8297872340425532</v>
      </c>
      <c r="K113" s="3">
        <f>((L102-O102)+(L103-O103)+(L104-O104)+(L105-O105)+(L106-O106)+(L107-O107)+(L108-O108)+(L109-O109)+(L110-O110)+(L111-O111)+(L112-O112)+(L113-O113))/((B102+E113)/2)</f>
        <v>0.8085106382978723</v>
      </c>
      <c r="L113">
        <v>3</v>
      </c>
      <c r="P113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91">
      <selection activeCell="P9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>B111+C111-D111</f>
        <v>11</v>
      </c>
      <c r="F111" s="5">
        <f>C111-D111</f>
        <v>0</v>
      </c>
      <c r="G111" s="3">
        <f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>(D100+D101+D102+D103+D104+D105+D106+D107+D108+D109+D110+D111)/((B100+E111)/2)</f>
        <v>0.7619047619047619</v>
      </c>
      <c r="K111" s="3">
        <f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>B112+C112-D112</f>
        <v>11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>(D101+D102+D103+D104+D105+D106+D107+D108+D109+D110+D111+D112)/((B101+E112)/2)</f>
        <v>0.7619047619047619</v>
      </c>
      <c r="K112" s="3">
        <f>((L101-O101)+(L102-O102)+(L103-O103)+(L104-O104)+(L105-O105)+(L106-O106)+(L107-O107)+(L108-O108)+(L109-O109)+(L110-O110)+(L111-O111)+(L112-O112))/((B101+E112)/2)</f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>B113+C113-D113</f>
        <v>11</v>
      </c>
      <c r="F113" s="5">
        <f>C113-D113</f>
        <v>0</v>
      </c>
      <c r="G113" s="3">
        <f>D113/((B113+E113)/2)</f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>(D102+D103+D104+D105+D106+D107+D108+D109+D110+D111+D112+D113)/((B102+E113)/2)</f>
        <v>0.7</v>
      </c>
      <c r="K113" s="3">
        <f>((L102-O102)+(L103-O103)+(L104-O104)+(L105-O105)+(L106-O106)+(L107-O107)+(L108-O108)+(L109-O109)+(L110-O110)+(L111-O111)+(L112-O112)+(L113-O113))/((B102+E113)/2)</f>
        <v>0.6</v>
      </c>
      <c r="L113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03">
      <selection activeCell="J119" sqref="J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1:15" ht="54" customHeight="1">
      <c r="A2" s="19"/>
      <c r="B2" s="37" t="s">
        <v>0</v>
      </c>
      <c r="C2" s="38" t="s">
        <v>1</v>
      </c>
      <c r="D2" s="37" t="s">
        <v>2</v>
      </c>
      <c r="E2" s="37" t="s">
        <v>3</v>
      </c>
      <c r="F2" s="38" t="s">
        <v>7</v>
      </c>
      <c r="G2" s="38" t="s">
        <v>4</v>
      </c>
      <c r="H2" s="39" t="s">
        <v>5</v>
      </c>
      <c r="I2" s="39" t="s">
        <v>8</v>
      </c>
      <c r="J2" s="38" t="s">
        <v>9</v>
      </c>
      <c r="K2" s="38" t="s">
        <v>10</v>
      </c>
      <c r="L2" s="37" t="s">
        <v>11</v>
      </c>
      <c r="M2" s="37" t="s">
        <v>12</v>
      </c>
      <c r="N2" s="37" t="s">
        <v>6</v>
      </c>
      <c r="O2" s="4"/>
    </row>
    <row r="3" spans="1:15" ht="13.5" thickBot="1">
      <c r="A3" s="35" t="s">
        <v>18</v>
      </c>
      <c r="B3" s="33"/>
      <c r="C3" s="33"/>
      <c r="D3" s="33"/>
      <c r="E3" s="33"/>
      <c r="F3" s="36"/>
      <c r="G3" s="27"/>
      <c r="H3" s="27"/>
      <c r="I3" s="27"/>
      <c r="J3" s="27"/>
      <c r="K3" s="27"/>
      <c r="L3" s="33"/>
      <c r="M3" s="33"/>
      <c r="N3" s="33"/>
      <c r="O3" s="19"/>
    </row>
    <row r="4" spans="1:11" ht="12.75">
      <c r="A4" s="2">
        <v>41456</v>
      </c>
      <c r="B4">
        <v>32</v>
      </c>
      <c r="C4">
        <v>0</v>
      </c>
      <c r="D4">
        <v>0</v>
      </c>
      <c r="E4">
        <f aca="true" t="shared" si="0" ref="E4:E67">B4+C4-D4</f>
        <v>32</v>
      </c>
      <c r="F4" s="5">
        <f aca="true" t="shared" si="1" ref="F4:F67">C4-D4</f>
        <v>0</v>
      </c>
      <c r="G4" s="3">
        <f aca="true" t="shared" si="2" ref="G4:G67">D4/((B4+E4)/2)</f>
        <v>0</v>
      </c>
      <c r="H4" s="3">
        <f>D4/(($B$4+E4)/2)</f>
        <v>0</v>
      </c>
      <c r="I4" s="3">
        <f>D4/(($B$4+E4)/2)</f>
        <v>0</v>
      </c>
      <c r="J4" s="3"/>
      <c r="K4" s="3"/>
    </row>
    <row r="5" spans="1:11" ht="12.75">
      <c r="A5" s="2">
        <v>41487</v>
      </c>
      <c r="B5">
        <v>32</v>
      </c>
      <c r="C5">
        <v>3</v>
      </c>
      <c r="D5">
        <v>2</v>
      </c>
      <c r="E5">
        <f t="shared" si="0"/>
        <v>33</v>
      </c>
      <c r="F5" s="5">
        <f t="shared" si="1"/>
        <v>1</v>
      </c>
      <c r="G5" s="3">
        <f t="shared" si="2"/>
        <v>0.06153846153846154</v>
      </c>
      <c r="H5" s="3">
        <f>(D4+D5)/(($B$4+E5)/2)</f>
        <v>0.06153846153846154</v>
      </c>
      <c r="I5" s="3">
        <f>(D4+D5)/(($B$4+E5)/2)</f>
        <v>0.06153846153846154</v>
      </c>
      <c r="J5" s="3"/>
      <c r="K5" s="3"/>
    </row>
    <row r="6" spans="1:11" ht="12.75">
      <c r="A6" s="2">
        <v>41518</v>
      </c>
      <c r="B6">
        <v>33</v>
      </c>
      <c r="C6">
        <v>1</v>
      </c>
      <c r="D6">
        <v>2</v>
      </c>
      <c r="E6">
        <f t="shared" si="0"/>
        <v>32</v>
      </c>
      <c r="F6" s="5">
        <f t="shared" si="1"/>
        <v>-1</v>
      </c>
      <c r="G6" s="3">
        <f t="shared" si="2"/>
        <v>0.06153846153846154</v>
      </c>
      <c r="H6" s="3">
        <f>(D4+D5+D6)/(($B$4+E6)/2)</f>
        <v>0.125</v>
      </c>
      <c r="I6" s="3">
        <f>(D4+D5+D6)/(($B$4+E6)/2)</f>
        <v>0.125</v>
      </c>
      <c r="J6" s="3"/>
      <c r="K6" s="3"/>
    </row>
    <row r="7" spans="1:11" ht="12.75">
      <c r="A7" s="2">
        <v>41548</v>
      </c>
      <c r="B7">
        <v>32</v>
      </c>
      <c r="C7">
        <v>0</v>
      </c>
      <c r="D7">
        <v>2</v>
      </c>
      <c r="E7">
        <f t="shared" si="0"/>
        <v>30</v>
      </c>
      <c r="F7" s="5">
        <f t="shared" si="1"/>
        <v>-2</v>
      </c>
      <c r="G7" s="3">
        <f t="shared" si="2"/>
        <v>0.06451612903225806</v>
      </c>
      <c r="H7" s="3">
        <f>(D4+D5+D6+D7)/(($B$4+E7)/2)</f>
        <v>0.1935483870967742</v>
      </c>
      <c r="I7" s="3">
        <f>(D4+D5+D6+D7)/(($B$4+E7)/2)</f>
        <v>0.1935483870967742</v>
      </c>
      <c r="J7" s="3"/>
      <c r="K7" s="3"/>
    </row>
    <row r="8" spans="1:11" ht="12.75">
      <c r="A8" s="2">
        <v>41579</v>
      </c>
      <c r="B8">
        <v>30</v>
      </c>
      <c r="C8">
        <v>0</v>
      </c>
      <c r="D8">
        <v>1</v>
      </c>
      <c r="E8">
        <f t="shared" si="0"/>
        <v>29</v>
      </c>
      <c r="F8" s="5">
        <f t="shared" si="1"/>
        <v>-1</v>
      </c>
      <c r="G8" s="3">
        <f t="shared" si="2"/>
        <v>0.03389830508474576</v>
      </c>
      <c r="H8" s="3">
        <f>(D4+D5+D6+D7+D8)/(($B$4+E8)/2)</f>
        <v>0.22950819672131148</v>
      </c>
      <c r="I8" s="3">
        <f>(D4+D5+D6+D7+D8)/(($B$4+E8)/2)</f>
        <v>0.22950819672131148</v>
      </c>
      <c r="J8" s="3"/>
      <c r="K8" s="3"/>
    </row>
    <row r="9" spans="1:11" ht="12.75">
      <c r="A9" s="2">
        <v>41609</v>
      </c>
      <c r="B9">
        <v>29</v>
      </c>
      <c r="C9">
        <v>0</v>
      </c>
      <c r="D9">
        <v>1</v>
      </c>
      <c r="E9">
        <f t="shared" si="0"/>
        <v>28</v>
      </c>
      <c r="F9" s="5">
        <f t="shared" si="1"/>
        <v>-1</v>
      </c>
      <c r="G9" s="3">
        <f t="shared" si="2"/>
        <v>0.03508771929824561</v>
      </c>
      <c r="H9" s="3">
        <f>(D4+D5+D6+D7+D8+D9)/(($B$4+E9)/2)</f>
        <v>0.26666666666666666</v>
      </c>
      <c r="I9" s="3">
        <f>(D4+D5+D6+D7+D8+D9)/(($B$4+E9)/2)</f>
        <v>0.26666666666666666</v>
      </c>
      <c r="J9" s="3"/>
      <c r="K9" s="3"/>
    </row>
    <row r="10" spans="1:11" ht="12.75">
      <c r="A10" s="2">
        <v>41640</v>
      </c>
      <c r="B10">
        <v>28</v>
      </c>
      <c r="C10">
        <v>3</v>
      </c>
      <c r="D10">
        <v>4</v>
      </c>
      <c r="E10">
        <f t="shared" si="0"/>
        <v>27</v>
      </c>
      <c r="F10" s="5">
        <f t="shared" si="1"/>
        <v>-1</v>
      </c>
      <c r="G10" s="3">
        <f t="shared" si="2"/>
        <v>0.14545454545454545</v>
      </c>
      <c r="H10" s="3">
        <f>D10/(($B$10+E10)/2)</f>
        <v>0.14545454545454545</v>
      </c>
      <c r="I10" s="3">
        <f>(D4+D5+D6+D7+D8+D9+D10)/(($B$4+E10)/2)</f>
        <v>0.4067796610169492</v>
      </c>
      <c r="J10" s="3"/>
      <c r="K10" s="3"/>
    </row>
    <row r="11" spans="1:11" ht="12.75">
      <c r="A11" s="2">
        <v>41671</v>
      </c>
      <c r="B11">
        <v>27</v>
      </c>
      <c r="C11">
        <v>3</v>
      </c>
      <c r="D11">
        <v>0</v>
      </c>
      <c r="E11">
        <f t="shared" si="0"/>
        <v>30</v>
      </c>
      <c r="F11" s="5">
        <f t="shared" si="1"/>
        <v>3</v>
      </c>
      <c r="G11" s="3">
        <f t="shared" si="2"/>
        <v>0</v>
      </c>
      <c r="H11" s="3">
        <f>(D10+D11)/(($B$10+E11)/2)</f>
        <v>0.13793103448275862</v>
      </c>
      <c r="I11" s="3">
        <f>(D4+D5+D6+D7+D8+D9+D10+D11)/(($B$4+E11)/2)</f>
        <v>0.3870967741935484</v>
      </c>
      <c r="J11" s="3"/>
      <c r="K11" s="3"/>
    </row>
    <row r="12" spans="1:11" ht="12.75">
      <c r="A12" s="2">
        <v>41699</v>
      </c>
      <c r="B12">
        <v>30</v>
      </c>
      <c r="C12">
        <v>0</v>
      </c>
      <c r="D12">
        <v>2</v>
      </c>
      <c r="E12">
        <f t="shared" si="0"/>
        <v>28</v>
      </c>
      <c r="F12" s="5">
        <f t="shared" si="1"/>
        <v>-2</v>
      </c>
      <c r="G12" s="3">
        <f t="shared" si="2"/>
        <v>0.06896551724137931</v>
      </c>
      <c r="H12" s="3">
        <f>(D10+D11+D12)/(($B$10+E12)/2)</f>
        <v>0.21428571428571427</v>
      </c>
      <c r="I12" s="3">
        <f>(D4+D5+D6+D7+D8+D9+D10+D11+D12)/(($B$4+E12)/2)</f>
        <v>0.4666666666666667</v>
      </c>
      <c r="J12" s="3"/>
      <c r="K12" s="3"/>
    </row>
    <row r="13" spans="1:11" ht="12.75">
      <c r="A13" s="2">
        <v>41730</v>
      </c>
      <c r="B13">
        <v>28</v>
      </c>
      <c r="C13">
        <v>3</v>
      </c>
      <c r="D13">
        <v>1</v>
      </c>
      <c r="E13">
        <f t="shared" si="0"/>
        <v>30</v>
      </c>
      <c r="F13" s="5">
        <f t="shared" si="1"/>
        <v>2</v>
      </c>
      <c r="G13" s="3">
        <f t="shared" si="2"/>
        <v>0.034482758620689655</v>
      </c>
      <c r="H13" s="3">
        <f>(D10+D11+D12+D13)/(($B$10+E13)/2)</f>
        <v>0.2413793103448276</v>
      </c>
      <c r="I13" s="3">
        <f>(D4+D5+D6+D7+D8+D9+D10+D11+D12+D13)/(($B$4+E13)/2)</f>
        <v>0.4838709677419355</v>
      </c>
      <c r="J13" s="3"/>
      <c r="K13" s="3"/>
    </row>
    <row r="14" spans="1:11" ht="12.75">
      <c r="A14" s="2">
        <v>41760</v>
      </c>
      <c r="B14">
        <v>30</v>
      </c>
      <c r="C14">
        <v>0</v>
      </c>
      <c r="D14">
        <v>1</v>
      </c>
      <c r="E14">
        <f t="shared" si="0"/>
        <v>29</v>
      </c>
      <c r="F14" s="5">
        <f t="shared" si="1"/>
        <v>-1</v>
      </c>
      <c r="G14" s="3">
        <f t="shared" si="2"/>
        <v>0.03389830508474576</v>
      </c>
      <c r="H14" s="3">
        <f>(D10+D11+D12+D13+D14)/(($B$10+E14)/2)</f>
        <v>0.2807017543859649</v>
      </c>
      <c r="I14" s="3">
        <f>(D4+D5+D6+D7+D8+D9+D10+D11+D12+D13+D14)/(($B$4+E14)/2)</f>
        <v>0.5245901639344263</v>
      </c>
      <c r="J14" s="3"/>
      <c r="K14" s="3"/>
    </row>
    <row r="15" spans="1:11" ht="12.75">
      <c r="A15" s="2">
        <v>41791</v>
      </c>
      <c r="B15">
        <v>29</v>
      </c>
      <c r="C15">
        <v>2</v>
      </c>
      <c r="D15">
        <v>1</v>
      </c>
      <c r="E15">
        <f t="shared" si="0"/>
        <v>30</v>
      </c>
      <c r="F15" s="5">
        <f t="shared" si="1"/>
        <v>1</v>
      </c>
      <c r="G15" s="3">
        <f t="shared" si="2"/>
        <v>0.03389830508474576</v>
      </c>
      <c r="H15" s="3">
        <f>(D10+D11+D12+D13+D14+D15)/(($B$10+E15)/2)</f>
        <v>0.3103448275862069</v>
      </c>
      <c r="I15" s="3">
        <f>(D4+D5+D6+D7+D8+D9+D10+D11+D12+D13+D14+D15)/(($B$4+E15)/2)</f>
        <v>0.5483870967741935</v>
      </c>
      <c r="J15" s="3">
        <f>(D4+D5+D6+D7+D8+D9+D10+D11+D12+D13+D14+D15)/((B4+E15)/2)</f>
        <v>0.5483870967741935</v>
      </c>
      <c r="K15" s="3">
        <f>((L4-O4)+(L5-O5)+(L6-O6)+(L7-O7)+(L8-O8)+(L9-O9)+(L10-O10)+(L11-O11)+(L12-O12)+(L13-O13)+(L14-O14)+(L15-O15))/((B4+E15)/2)</f>
        <v>0</v>
      </c>
    </row>
    <row r="16" spans="1:16" ht="12.75">
      <c r="A16" s="2">
        <v>41821</v>
      </c>
      <c r="B16">
        <v>30</v>
      </c>
      <c r="C16">
        <v>2</v>
      </c>
      <c r="D16">
        <v>1</v>
      </c>
      <c r="E16">
        <f t="shared" si="0"/>
        <v>31</v>
      </c>
      <c r="F16" s="5">
        <f t="shared" si="1"/>
        <v>1</v>
      </c>
      <c r="G16" s="3">
        <f t="shared" si="2"/>
        <v>0.03278688524590164</v>
      </c>
      <c r="H16" s="3">
        <f>(D10+D11+D12+D13+D14+D15+D16)/(($B$10+E16)/2)</f>
        <v>0.3389830508474576</v>
      </c>
      <c r="I16" s="3">
        <f>D16/(($B$16+E16)/2)</f>
        <v>0.03278688524590164</v>
      </c>
      <c r="J16" s="3">
        <f aca="true" t="shared" si="3" ref="J16:J36">(D5+D6+D7+D8+D9+D10+D11+D12+D13+D14+D15+D16)/((B5+E16)/2)</f>
        <v>0.5714285714285714</v>
      </c>
      <c r="K16" s="3">
        <f aca="true" t="shared" si="4" ref="K16:K78">((L5-O5)+(L6-O6)+(L7-O7)+(L8-O8)+(L9-O9)+(L10-O10)+(L11-O11)+(L12-O12)+(L13-O13)+(L14-O14)+(L15-O15)+(L16-O16))/((B5+E16)/2)</f>
        <v>0.031746031746031744</v>
      </c>
      <c r="L16">
        <v>1</v>
      </c>
      <c r="M16" s="6"/>
      <c r="O16" s="6"/>
      <c r="P16" s="6"/>
    </row>
    <row r="17" spans="1:13" ht="12.75">
      <c r="A17" s="2">
        <v>41852</v>
      </c>
      <c r="B17">
        <v>31</v>
      </c>
      <c r="C17">
        <v>2</v>
      </c>
      <c r="D17">
        <v>3</v>
      </c>
      <c r="E17">
        <f t="shared" si="0"/>
        <v>30</v>
      </c>
      <c r="F17" s="5">
        <f t="shared" si="1"/>
        <v>-1</v>
      </c>
      <c r="G17" s="3">
        <f t="shared" si="2"/>
        <v>0.09836065573770492</v>
      </c>
      <c r="H17" s="3">
        <f>(D10+D11+D12+D13+D14+D15+D16+D17)/(($B$10+E17)/2)</f>
        <v>0.4482758620689655</v>
      </c>
      <c r="I17" s="3">
        <f>(D16+D17)/(($B$16+E17)/2)</f>
        <v>0.13333333333333333</v>
      </c>
      <c r="J17" s="3">
        <f t="shared" si="3"/>
        <v>0.6031746031746031</v>
      </c>
      <c r="K17" s="3">
        <f t="shared" si="4"/>
        <v>0.06349206349206349</v>
      </c>
      <c r="L17">
        <v>1</v>
      </c>
      <c r="M17" s="6">
        <v>2</v>
      </c>
    </row>
    <row r="18" spans="1:16" ht="12.75">
      <c r="A18" s="2">
        <v>41883</v>
      </c>
      <c r="B18">
        <v>30</v>
      </c>
      <c r="C18">
        <v>1</v>
      </c>
      <c r="D18">
        <v>2</v>
      </c>
      <c r="E18">
        <f t="shared" si="0"/>
        <v>29</v>
      </c>
      <c r="F18" s="5">
        <f t="shared" si="1"/>
        <v>-1</v>
      </c>
      <c r="G18" s="3">
        <f t="shared" si="2"/>
        <v>0.06779661016949153</v>
      </c>
      <c r="H18" s="3">
        <f>(D10+D11+D12+D13+D14+D15+D16+D17+D18)/(($B$10+E18)/2)</f>
        <v>0.5263157894736842</v>
      </c>
      <c r="I18" s="3">
        <f>(D16+D17+D18)/(($B$16+E18)/2)</f>
        <v>0.2033898305084746</v>
      </c>
      <c r="J18" s="3">
        <f t="shared" si="3"/>
        <v>0.6229508196721312</v>
      </c>
      <c r="K18" s="3">
        <f t="shared" si="4"/>
        <v>0.13114754098360656</v>
      </c>
      <c r="L18">
        <v>2</v>
      </c>
      <c r="M18" s="6"/>
      <c r="P18" s="6"/>
    </row>
    <row r="19" spans="1:13" ht="12.75">
      <c r="A19" s="2">
        <v>41913</v>
      </c>
      <c r="B19">
        <v>29</v>
      </c>
      <c r="C19">
        <v>5</v>
      </c>
      <c r="D19">
        <v>0</v>
      </c>
      <c r="E19">
        <f t="shared" si="0"/>
        <v>34</v>
      </c>
      <c r="F19" s="5">
        <f t="shared" si="1"/>
        <v>5</v>
      </c>
      <c r="G19" s="3">
        <f t="shared" si="2"/>
        <v>0</v>
      </c>
      <c r="H19" s="3">
        <f>(D10+D11+D12+D13+D14+D15+D16+D17+D18+D19)/(($B$10+E19)/2)</f>
        <v>0.4838709677419355</v>
      </c>
      <c r="I19" s="3">
        <f>(D16+D17+D18+D19)/(($B$16+E19)/2)</f>
        <v>0.1875</v>
      </c>
      <c r="J19" s="3">
        <f t="shared" si="3"/>
        <v>0.53125</v>
      </c>
      <c r="K19" s="3">
        <f t="shared" si="4"/>
        <v>0.125</v>
      </c>
      <c r="L19">
        <v>0</v>
      </c>
      <c r="M19" s="6"/>
    </row>
    <row r="20" spans="1:16" ht="12.75">
      <c r="A20" s="2">
        <v>41944</v>
      </c>
      <c r="B20">
        <v>34</v>
      </c>
      <c r="C20">
        <v>0</v>
      </c>
      <c r="D20">
        <v>3</v>
      </c>
      <c r="E20">
        <f t="shared" si="0"/>
        <v>31</v>
      </c>
      <c r="F20" s="5">
        <f t="shared" si="1"/>
        <v>-3</v>
      </c>
      <c r="G20" s="3">
        <f t="shared" si="2"/>
        <v>0.09230769230769231</v>
      </c>
      <c r="H20" s="3">
        <f>(D10+D11+D12+D13+D14+D15+D16+D17+D18+D19+D20)/(($B$10+E20)/2)</f>
        <v>0.6101694915254238</v>
      </c>
      <c r="I20" s="3">
        <f>(D16+D17+D18+D19+D20)/(($B$16+E20)/2)</f>
        <v>0.29508196721311475</v>
      </c>
      <c r="J20" s="3">
        <f t="shared" si="3"/>
        <v>0.6333333333333333</v>
      </c>
      <c r="K20" s="3">
        <f t="shared" si="4"/>
        <v>0.23333333333333334</v>
      </c>
      <c r="L20">
        <v>3</v>
      </c>
      <c r="M20" s="6"/>
      <c r="P20" s="6"/>
    </row>
    <row r="21" spans="1:13" ht="12.75">
      <c r="A21" s="2">
        <v>41974</v>
      </c>
      <c r="B21">
        <v>31</v>
      </c>
      <c r="C21">
        <v>1</v>
      </c>
      <c r="D21">
        <v>0</v>
      </c>
      <c r="E21">
        <f t="shared" si="0"/>
        <v>32</v>
      </c>
      <c r="F21" s="5">
        <f t="shared" si="1"/>
        <v>1</v>
      </c>
      <c r="G21" s="3">
        <f t="shared" si="2"/>
        <v>0</v>
      </c>
      <c r="H21" s="3">
        <f>(D10+D11+D12+D13+D14+D15+D16+D17+D18+D19+D20+D21)/(($B$10+E21)/2)</f>
        <v>0.6</v>
      </c>
      <c r="I21" s="3">
        <f>(D16+D17+D18+D19+D20+D21)/(($B$16+E21)/2)</f>
        <v>0.2903225806451613</v>
      </c>
      <c r="J21" s="3">
        <f t="shared" si="3"/>
        <v>0.6</v>
      </c>
      <c r="K21" s="3">
        <f t="shared" si="4"/>
        <v>0.23333333333333334</v>
      </c>
      <c r="L21">
        <v>0</v>
      </c>
      <c r="M21" s="6"/>
    </row>
    <row r="22" spans="1:16" ht="12.75">
      <c r="A22" s="2">
        <v>42005</v>
      </c>
      <c r="B22">
        <v>32</v>
      </c>
      <c r="C22">
        <v>2</v>
      </c>
      <c r="D22">
        <v>2</v>
      </c>
      <c r="E22">
        <f t="shared" si="0"/>
        <v>32</v>
      </c>
      <c r="F22" s="5">
        <f t="shared" si="1"/>
        <v>0</v>
      </c>
      <c r="G22" s="3">
        <f t="shared" si="2"/>
        <v>0.0625</v>
      </c>
      <c r="H22" s="3">
        <f>D22/(($B$22+E22)/2)</f>
        <v>0.0625</v>
      </c>
      <c r="I22" s="3">
        <f>(D16+D17+D18+D19+D20+D21+D22)/(($B$16+E22)/2)</f>
        <v>0.3548387096774194</v>
      </c>
      <c r="J22" s="3">
        <f t="shared" si="3"/>
        <v>0.5423728813559322</v>
      </c>
      <c r="K22" s="3">
        <f t="shared" si="4"/>
        <v>0.2711864406779661</v>
      </c>
      <c r="L22">
        <v>1</v>
      </c>
      <c r="M22" s="6">
        <v>1</v>
      </c>
      <c r="P22" s="6"/>
    </row>
    <row r="23" spans="1:16" ht="12.75">
      <c r="A23" s="2">
        <v>42036</v>
      </c>
      <c r="B23">
        <v>32</v>
      </c>
      <c r="C23">
        <v>0</v>
      </c>
      <c r="D23">
        <v>3</v>
      </c>
      <c r="E23">
        <f t="shared" si="0"/>
        <v>29</v>
      </c>
      <c r="F23" s="5">
        <f t="shared" si="1"/>
        <v>-3</v>
      </c>
      <c r="G23" s="3">
        <f t="shared" si="2"/>
        <v>0.09836065573770492</v>
      </c>
      <c r="H23" s="3">
        <f>(D22+D23)/(($B$22+E23)/2)</f>
        <v>0.16393442622950818</v>
      </c>
      <c r="I23" s="3">
        <f>(D16+D17+D18+D19+D20+D21+D22+D23)/(($B$16+E23)/2)</f>
        <v>0.4745762711864407</v>
      </c>
      <c r="J23" s="3">
        <f t="shared" si="3"/>
        <v>0.6440677966101694</v>
      </c>
      <c r="K23" s="3">
        <f t="shared" si="4"/>
        <v>0.3728813559322034</v>
      </c>
      <c r="L23">
        <v>3</v>
      </c>
      <c r="M23" s="6"/>
      <c r="P23" s="6"/>
    </row>
    <row r="24" spans="1:16" ht="12.75">
      <c r="A24" s="2">
        <v>42064</v>
      </c>
      <c r="B24">
        <v>29</v>
      </c>
      <c r="C24">
        <v>4</v>
      </c>
      <c r="D24">
        <v>1</v>
      </c>
      <c r="E24">
        <f t="shared" si="0"/>
        <v>32</v>
      </c>
      <c r="F24" s="5">
        <f t="shared" si="1"/>
        <v>3</v>
      </c>
      <c r="G24" s="3">
        <f t="shared" si="2"/>
        <v>0.03278688524590164</v>
      </c>
      <c r="H24" s="3">
        <f>(D22+D23+D24)/(($B$22+E24)/2)</f>
        <v>0.1875</v>
      </c>
      <c r="I24" s="3">
        <f>(D16+D17+D18+D19+D20+D21+D22+D23+D24)/(($B$16+E24)/2)</f>
        <v>0.4838709677419355</v>
      </c>
      <c r="J24" s="3">
        <f t="shared" si="3"/>
        <v>0.6</v>
      </c>
      <c r="K24" s="3">
        <f t="shared" si="4"/>
        <v>0.4</v>
      </c>
      <c r="L24">
        <v>1</v>
      </c>
      <c r="M24" s="6"/>
      <c r="P24" s="6"/>
    </row>
    <row r="25" spans="1:16" ht="12.75">
      <c r="A25" s="2">
        <v>42095</v>
      </c>
      <c r="B25">
        <v>32</v>
      </c>
      <c r="C25">
        <v>1</v>
      </c>
      <c r="D25">
        <v>1</v>
      </c>
      <c r="E25">
        <f t="shared" si="0"/>
        <v>32</v>
      </c>
      <c r="F25" s="5">
        <f t="shared" si="1"/>
        <v>0</v>
      </c>
      <c r="G25" s="3">
        <f t="shared" si="2"/>
        <v>0.03125</v>
      </c>
      <c r="H25" s="3">
        <f>(D22+D23+D24+D25)/(($B$22+E25)/2)</f>
        <v>0.21875</v>
      </c>
      <c r="I25" s="3">
        <f>(D16+D17+D18+D19+D20+D21+D22+D23+D24+D25)/(($B$16+E25)/2)</f>
        <v>0.5161290322580645</v>
      </c>
      <c r="J25" s="3">
        <f t="shared" si="3"/>
        <v>0.5806451612903226</v>
      </c>
      <c r="K25" s="3">
        <f t="shared" si="4"/>
        <v>0.41935483870967744</v>
      </c>
      <c r="L25">
        <v>1</v>
      </c>
      <c r="M25" s="6"/>
      <c r="P25" s="6"/>
    </row>
    <row r="26" spans="1:13" ht="12.75">
      <c r="A26" s="2">
        <v>42125</v>
      </c>
      <c r="B26">
        <v>32</v>
      </c>
      <c r="C26">
        <v>2</v>
      </c>
      <c r="D26">
        <v>0</v>
      </c>
      <c r="E26">
        <f t="shared" si="0"/>
        <v>34</v>
      </c>
      <c r="F26" s="5">
        <f t="shared" si="1"/>
        <v>2</v>
      </c>
      <c r="G26" s="3">
        <f t="shared" si="2"/>
        <v>0</v>
      </c>
      <c r="H26" s="3">
        <f>(D22+D23+D24+D25+D26)/(($B$22+E26)/2)</f>
        <v>0.21212121212121213</v>
      </c>
      <c r="I26" s="3">
        <f>(D16+D17+D18+D19+D20+D21+D22+D23+D24+D25+D26)/(($B$16+E26)/2)</f>
        <v>0.5</v>
      </c>
      <c r="J26" s="3">
        <f t="shared" si="3"/>
        <v>0.5396825396825397</v>
      </c>
      <c r="K26" s="3">
        <f t="shared" si="4"/>
        <v>0.4126984126984127</v>
      </c>
      <c r="L26">
        <v>0</v>
      </c>
      <c r="M26" s="6"/>
    </row>
    <row r="27" spans="1:16" ht="12.75">
      <c r="A27" s="2">
        <v>42156</v>
      </c>
      <c r="B27">
        <v>34</v>
      </c>
      <c r="C27">
        <v>3</v>
      </c>
      <c r="D27">
        <v>3</v>
      </c>
      <c r="E27">
        <f t="shared" si="0"/>
        <v>34</v>
      </c>
      <c r="F27" s="5">
        <f t="shared" si="1"/>
        <v>0</v>
      </c>
      <c r="G27" s="3">
        <f t="shared" si="2"/>
        <v>0.08823529411764706</v>
      </c>
      <c r="H27" s="3">
        <f>(D22+D23+D24+D25+D26+D27)/(($B$22+E27)/2)</f>
        <v>0.30303030303030304</v>
      </c>
      <c r="I27" s="3">
        <f>(D16+D17+D18+D19+D20+D21+D22+D23+D24+D25+D26+D27)/(($B$16+E27)/2)</f>
        <v>0.59375</v>
      </c>
      <c r="J27" s="3">
        <f t="shared" si="3"/>
        <v>0.59375</v>
      </c>
      <c r="K27" s="3">
        <f t="shared" si="4"/>
        <v>0.5</v>
      </c>
      <c r="L27">
        <v>3</v>
      </c>
      <c r="M27" s="6"/>
      <c r="P27" s="6"/>
    </row>
    <row r="28" spans="1:16" ht="12.75">
      <c r="A28" s="2">
        <v>42186</v>
      </c>
      <c r="B28">
        <v>34</v>
      </c>
      <c r="C28">
        <v>1</v>
      </c>
      <c r="D28">
        <v>2</v>
      </c>
      <c r="E28">
        <f t="shared" si="0"/>
        <v>33</v>
      </c>
      <c r="F28" s="5">
        <f t="shared" si="1"/>
        <v>-1</v>
      </c>
      <c r="G28" s="3">
        <f t="shared" si="2"/>
        <v>0.05970149253731343</v>
      </c>
      <c r="H28" s="3">
        <f>(D22+D23+D24+D25+D26+D27+D28)/(($B$22+E28)/2)</f>
        <v>0.36923076923076925</v>
      </c>
      <c r="I28" s="3">
        <f>D28/(($B$28+E28)/2)</f>
        <v>0.05970149253731343</v>
      </c>
      <c r="J28" s="3">
        <f t="shared" si="3"/>
        <v>0.625</v>
      </c>
      <c r="K28" s="3">
        <f t="shared" si="4"/>
        <v>0.53125</v>
      </c>
      <c r="L28">
        <v>2</v>
      </c>
      <c r="M28" s="6"/>
      <c r="P28" s="6"/>
    </row>
    <row r="29" spans="1:16" ht="12.75">
      <c r="A29" s="2">
        <v>42217</v>
      </c>
      <c r="B29">
        <v>33</v>
      </c>
      <c r="C29">
        <v>0</v>
      </c>
      <c r="D29">
        <v>3</v>
      </c>
      <c r="E29">
        <f t="shared" si="0"/>
        <v>30</v>
      </c>
      <c r="F29" s="5">
        <f t="shared" si="1"/>
        <v>-3</v>
      </c>
      <c r="G29" s="3">
        <f t="shared" si="2"/>
        <v>0.09523809523809523</v>
      </c>
      <c r="H29" s="3">
        <f>(D22+D23+D24+D25+D26+D27+D28+D29)/(($B$22+E29)/2)</f>
        <v>0.4838709677419355</v>
      </c>
      <c r="I29" s="3">
        <f>(D28+D29)/(($B$28+E29)/2)</f>
        <v>0.15625</v>
      </c>
      <c r="J29" s="3">
        <f t="shared" si="3"/>
        <v>0.6666666666666666</v>
      </c>
      <c r="K29" s="3">
        <f t="shared" si="4"/>
        <v>0.6333333333333333</v>
      </c>
      <c r="L29">
        <v>3</v>
      </c>
      <c r="M29" s="6"/>
      <c r="P29" s="6"/>
    </row>
    <row r="30" spans="1:16" ht="12.75">
      <c r="A30" s="2">
        <v>42248</v>
      </c>
      <c r="B30">
        <v>30</v>
      </c>
      <c r="C30">
        <v>4</v>
      </c>
      <c r="D30">
        <v>2</v>
      </c>
      <c r="E30">
        <f t="shared" si="0"/>
        <v>32</v>
      </c>
      <c r="F30" s="5">
        <f t="shared" si="1"/>
        <v>2</v>
      </c>
      <c r="G30" s="3">
        <f t="shared" si="2"/>
        <v>0.06451612903225806</v>
      </c>
      <c r="H30" s="3">
        <f>(D22+D23+D24+D25+D26+D27+D28+D29+D30)/(($B$22+E30)/2)</f>
        <v>0.53125</v>
      </c>
      <c r="I30" s="3">
        <f>(D28+D29+D30)/(($B$28+E30)/2)</f>
        <v>0.21212121212121213</v>
      </c>
      <c r="J30" s="3">
        <f t="shared" si="3"/>
        <v>0.6557377049180327</v>
      </c>
      <c r="K30" s="3">
        <f t="shared" si="4"/>
        <v>0.6229508196721312</v>
      </c>
      <c r="L30">
        <v>2</v>
      </c>
      <c r="M30" s="6"/>
      <c r="P30" s="6"/>
    </row>
    <row r="31" spans="1:16" ht="12.75">
      <c r="A31" s="2">
        <v>42278</v>
      </c>
      <c r="B31">
        <v>32</v>
      </c>
      <c r="C31">
        <v>0</v>
      </c>
      <c r="D31">
        <v>1</v>
      </c>
      <c r="E31">
        <f t="shared" si="0"/>
        <v>31</v>
      </c>
      <c r="F31" s="5">
        <f t="shared" si="1"/>
        <v>-1</v>
      </c>
      <c r="G31" s="3">
        <f t="shared" si="2"/>
        <v>0.031746031746031744</v>
      </c>
      <c r="H31" s="3">
        <f>(D22+D23+D24+D25+D26+D27+D28+D29+D30+D31)/(($B$22+E31)/2)</f>
        <v>0.5714285714285714</v>
      </c>
      <c r="I31" s="3">
        <f>(D28+D29+D30+D31)/(($B$28+E31)/2)</f>
        <v>0.24615384615384617</v>
      </c>
      <c r="J31" s="3">
        <f t="shared" si="3"/>
        <v>0.6461538461538462</v>
      </c>
      <c r="K31" s="3">
        <f t="shared" si="4"/>
        <v>0.6153846153846154</v>
      </c>
      <c r="L31">
        <v>1</v>
      </c>
      <c r="M31" s="6"/>
      <c r="P31" s="6"/>
    </row>
    <row r="32" spans="1:16" ht="12.75">
      <c r="A32" s="2">
        <v>42309</v>
      </c>
      <c r="B32">
        <v>31</v>
      </c>
      <c r="C32">
        <v>0</v>
      </c>
      <c r="D32">
        <v>1</v>
      </c>
      <c r="E32">
        <f t="shared" si="0"/>
        <v>30</v>
      </c>
      <c r="F32" s="5">
        <f t="shared" si="1"/>
        <v>-1</v>
      </c>
      <c r="G32" s="3">
        <f t="shared" si="2"/>
        <v>0.03278688524590164</v>
      </c>
      <c r="H32" s="3">
        <f>(D22+D23+D24+D25+D26+D27+D28+D29+D30+D31+D32)/(($B$22+E32)/2)</f>
        <v>0.6129032258064516</v>
      </c>
      <c r="I32" s="3">
        <f>(D28+D29+D30+D31+D32)/(($B$28+E32)/2)</f>
        <v>0.28125</v>
      </c>
      <c r="J32" s="3">
        <f t="shared" si="3"/>
        <v>0.6229508196721312</v>
      </c>
      <c r="K32" s="3">
        <f t="shared" si="4"/>
        <v>0.5901639344262295</v>
      </c>
      <c r="L32">
        <v>1</v>
      </c>
      <c r="M32" s="6"/>
      <c r="P32" s="6"/>
    </row>
    <row r="33" spans="1:13" ht="12.75">
      <c r="A33" s="2">
        <v>42339</v>
      </c>
      <c r="B33">
        <v>30</v>
      </c>
      <c r="C33">
        <v>2</v>
      </c>
      <c r="D33">
        <v>0</v>
      </c>
      <c r="E33">
        <f t="shared" si="0"/>
        <v>32</v>
      </c>
      <c r="F33" s="5">
        <f t="shared" si="1"/>
        <v>2</v>
      </c>
      <c r="G33" s="3">
        <f t="shared" si="2"/>
        <v>0</v>
      </c>
      <c r="H33" s="3">
        <f>(D22+D23+D24+D25+D26+D27+D28+D29+D30+D31+D32+D33)/(($B$22+E33)/2)</f>
        <v>0.59375</v>
      </c>
      <c r="I33" s="3">
        <f>(D28+D29+D30+D31+D32+D33)/(($B$28+E33)/2)</f>
        <v>0.2727272727272727</v>
      </c>
      <c r="J33" s="3">
        <f t="shared" si="3"/>
        <v>0.59375</v>
      </c>
      <c r="K33" s="3">
        <f t="shared" si="4"/>
        <v>0.5625</v>
      </c>
      <c r="L33">
        <v>0</v>
      </c>
      <c r="M33" s="6"/>
    </row>
    <row r="34" spans="1:16" ht="12.75">
      <c r="A34" s="2">
        <v>42370</v>
      </c>
      <c r="B34">
        <v>32</v>
      </c>
      <c r="C34">
        <v>1</v>
      </c>
      <c r="D34">
        <v>1</v>
      </c>
      <c r="E34">
        <f t="shared" si="0"/>
        <v>32</v>
      </c>
      <c r="F34" s="5">
        <f t="shared" si="1"/>
        <v>0</v>
      </c>
      <c r="G34" s="3">
        <f t="shared" si="2"/>
        <v>0.03125</v>
      </c>
      <c r="H34" s="3">
        <f>(D34)/(($B$34+E34)/2)</f>
        <v>0.03125</v>
      </c>
      <c r="I34" s="3">
        <f>(D28+D29+D30+D31+D32+D33+D34)/(($B$28+E34)/2)</f>
        <v>0.30303030303030304</v>
      </c>
      <c r="J34" s="3">
        <f t="shared" si="3"/>
        <v>0.5625</v>
      </c>
      <c r="K34" s="3">
        <f t="shared" si="4"/>
        <v>0.5625</v>
      </c>
      <c r="L34">
        <v>1</v>
      </c>
      <c r="M34" s="6"/>
      <c r="P34" s="6"/>
    </row>
    <row r="35" spans="1:13" ht="12.75">
      <c r="A35" s="2">
        <v>42401</v>
      </c>
      <c r="B35">
        <v>32</v>
      </c>
      <c r="C35">
        <v>0</v>
      </c>
      <c r="D35">
        <v>0</v>
      </c>
      <c r="E35">
        <f t="shared" si="0"/>
        <v>32</v>
      </c>
      <c r="F35" s="5">
        <f t="shared" si="1"/>
        <v>0</v>
      </c>
      <c r="G35" s="3">
        <f t="shared" si="2"/>
        <v>0</v>
      </c>
      <c r="H35" s="3">
        <f>(D34+D35)/(($B$34+E35)/2)</f>
        <v>0.03125</v>
      </c>
      <c r="I35" s="3">
        <f>(D28+D29+D30+D31+D32+D33+D34+D35)/(($B$28+E35)/2)</f>
        <v>0.30303030303030304</v>
      </c>
      <c r="J35" s="3">
        <f t="shared" si="3"/>
        <v>0.4918032786885246</v>
      </c>
      <c r="K35" s="3">
        <f t="shared" si="4"/>
        <v>0.4918032786885246</v>
      </c>
      <c r="L35">
        <v>0</v>
      </c>
      <c r="M35" s="6"/>
    </row>
    <row r="36" spans="1:16" ht="12.75">
      <c r="A36" s="2">
        <v>42430</v>
      </c>
      <c r="B36">
        <v>32</v>
      </c>
      <c r="C36">
        <v>2</v>
      </c>
      <c r="D36">
        <v>3</v>
      </c>
      <c r="E36">
        <f t="shared" si="0"/>
        <v>31</v>
      </c>
      <c r="F36" s="5">
        <f t="shared" si="1"/>
        <v>-1</v>
      </c>
      <c r="G36" s="3">
        <f t="shared" si="2"/>
        <v>0.09523809523809523</v>
      </c>
      <c r="H36" s="3">
        <f>(D34+D35+D36)/(($B$34+E36)/2)</f>
        <v>0.12698412698412698</v>
      </c>
      <c r="I36" s="3">
        <f>(D28+D29+D30+D31+D32+D33+D34+D35+D36)/(($B$28+E36)/2)</f>
        <v>0.4</v>
      </c>
      <c r="J36" s="3">
        <f t="shared" si="3"/>
        <v>0.5396825396825397</v>
      </c>
      <c r="K36" s="3">
        <f t="shared" si="4"/>
        <v>0.5396825396825397</v>
      </c>
      <c r="L36">
        <v>3</v>
      </c>
      <c r="M36" s="6"/>
      <c r="P36" s="6"/>
    </row>
    <row r="37" spans="1:16" ht="12.75">
      <c r="A37" s="2">
        <v>42461</v>
      </c>
      <c r="B37">
        <v>31</v>
      </c>
      <c r="C37">
        <v>1</v>
      </c>
      <c r="D37">
        <v>5</v>
      </c>
      <c r="E37">
        <f t="shared" si="0"/>
        <v>27</v>
      </c>
      <c r="F37" s="5">
        <f t="shared" si="1"/>
        <v>-4</v>
      </c>
      <c r="G37" s="3">
        <f t="shared" si="2"/>
        <v>0.1724137931034483</v>
      </c>
      <c r="H37" s="3">
        <f>(D34+D35+D36+D37)/(($B$34+E37)/2)</f>
        <v>0.3050847457627119</v>
      </c>
      <c r="I37" s="3">
        <f>(D28+D29+D30+D31+D32+D33+D34+D35+D36+D37)/(($B$28+E37)/2)</f>
        <v>0.5901639344262295</v>
      </c>
      <c r="J37" s="3">
        <f>(D26+D27+D28+D29+D30+D31+D32+D33+D34+D35+D36+D37)/((B26+E37)/2)</f>
        <v>0.711864406779661</v>
      </c>
      <c r="K37" s="3">
        <f t="shared" si="4"/>
        <v>0.711864406779661</v>
      </c>
      <c r="L37">
        <v>5</v>
      </c>
      <c r="P37" s="6"/>
    </row>
    <row r="38" spans="1:16" ht="12.75">
      <c r="A38" s="2">
        <v>42491</v>
      </c>
      <c r="B38">
        <v>27</v>
      </c>
      <c r="C38">
        <v>5</v>
      </c>
      <c r="D38">
        <v>3</v>
      </c>
      <c r="E38">
        <f t="shared" si="0"/>
        <v>29</v>
      </c>
      <c r="F38" s="5">
        <f t="shared" si="1"/>
        <v>2</v>
      </c>
      <c r="G38" s="3">
        <f t="shared" si="2"/>
        <v>0.10714285714285714</v>
      </c>
      <c r="H38" s="3">
        <f>(D34+D35+D36+D37+D38)/(($B$34+E38)/2)</f>
        <v>0.39344262295081966</v>
      </c>
      <c r="I38" s="3">
        <f>(D28+D29+D30+D31+D32+D33+D34+D35+D36+D37+D38)/(($B$28+E38)/2)</f>
        <v>0.6666666666666666</v>
      </c>
      <c r="J38" s="3">
        <f>(D27+D28+D29+D30+D31+D32+D33+D34+D35+D36+D37+D38)/((B27+E38)/2)</f>
        <v>0.7619047619047619</v>
      </c>
      <c r="K38" s="3">
        <f t="shared" si="4"/>
        <v>0.7619047619047619</v>
      </c>
      <c r="L38">
        <v>3</v>
      </c>
      <c r="P38" s="6"/>
    </row>
    <row r="39" spans="1:16" ht="12.75">
      <c r="A39" s="2">
        <v>42522</v>
      </c>
      <c r="B39">
        <v>29</v>
      </c>
      <c r="C39">
        <v>4</v>
      </c>
      <c r="D39">
        <v>1</v>
      </c>
      <c r="E39">
        <f t="shared" si="0"/>
        <v>32</v>
      </c>
      <c r="F39" s="5">
        <f t="shared" si="1"/>
        <v>3</v>
      </c>
      <c r="G39" s="3">
        <f t="shared" si="2"/>
        <v>0.03278688524590164</v>
      </c>
      <c r="H39" s="3">
        <f>(D34+D35+D36+D37+D38+D39)/(($B$34+E39)/2)</f>
        <v>0.40625</v>
      </c>
      <c r="I39" s="3">
        <f>(D28+D29+D30+D31+D32+D33+D34+D35+D36+D37+D38+D39)/(($B$28+E39)/2)</f>
        <v>0.6666666666666666</v>
      </c>
      <c r="J39" s="3">
        <f>(D28+D29+D30+D31+D32+D33+D34+D35+D36+D37+D38+D39)/((B28+E39)/2)</f>
        <v>0.6666666666666666</v>
      </c>
      <c r="K39" s="3">
        <f t="shared" si="4"/>
        <v>0.6666666666666666</v>
      </c>
      <c r="L39">
        <v>1</v>
      </c>
      <c r="P39" s="6"/>
    </row>
    <row r="40" spans="1:16" ht="12.75">
      <c r="A40" s="2">
        <v>42552</v>
      </c>
      <c r="B40">
        <v>32</v>
      </c>
      <c r="C40">
        <v>0</v>
      </c>
      <c r="D40">
        <v>3</v>
      </c>
      <c r="E40">
        <f t="shared" si="0"/>
        <v>29</v>
      </c>
      <c r="F40" s="5">
        <f t="shared" si="1"/>
        <v>-3</v>
      </c>
      <c r="G40" s="3">
        <f t="shared" si="2"/>
        <v>0.09836065573770492</v>
      </c>
      <c r="H40" s="3">
        <f>(D34+D35+D36+D37+D38+D39+D40)/(($B$34+E40)/2)</f>
        <v>0.5245901639344263</v>
      </c>
      <c r="I40" s="3">
        <f>D40/(($B$40+E40)/2)</f>
        <v>0.09836065573770492</v>
      </c>
      <c r="J40" s="3">
        <f aca="true" t="shared" si="5" ref="J40:J103">(D29+D30+D31+D32+D33+D34+D35+D36+D37+D38+D39+D40)/((B29+E40)/2)</f>
        <v>0.7419354838709677</v>
      </c>
      <c r="K40" s="3">
        <f t="shared" si="4"/>
        <v>0.7096774193548387</v>
      </c>
      <c r="L40">
        <v>2</v>
      </c>
      <c r="M40">
        <v>1</v>
      </c>
      <c r="P40" s="6"/>
    </row>
    <row r="41" spans="1:16" ht="12.75">
      <c r="A41" s="2">
        <v>42583</v>
      </c>
      <c r="B41">
        <v>29</v>
      </c>
      <c r="C41">
        <v>1</v>
      </c>
      <c r="D41">
        <v>1</v>
      </c>
      <c r="E41">
        <f t="shared" si="0"/>
        <v>29</v>
      </c>
      <c r="F41" s="5">
        <f t="shared" si="1"/>
        <v>0</v>
      </c>
      <c r="G41" s="3">
        <f t="shared" si="2"/>
        <v>0.034482758620689655</v>
      </c>
      <c r="H41" s="3">
        <f>(D34+D35+D36+D37+D38+D39+D40+D41)/(($B$34+E41)/2)</f>
        <v>0.5573770491803278</v>
      </c>
      <c r="I41" s="3">
        <f>(D40+D41)/(($B$40+E41)/2)</f>
        <v>0.13114754098360656</v>
      </c>
      <c r="J41" s="3">
        <f t="shared" si="5"/>
        <v>0.711864406779661</v>
      </c>
      <c r="K41" s="3">
        <f t="shared" si="4"/>
        <v>0.6779661016949152</v>
      </c>
      <c r="L41">
        <v>1</v>
      </c>
      <c r="P41" s="6"/>
    </row>
    <row r="42" spans="1:16" ht="12.75">
      <c r="A42" s="2">
        <v>42614</v>
      </c>
      <c r="B42">
        <v>29</v>
      </c>
      <c r="C42">
        <v>2</v>
      </c>
      <c r="D42">
        <v>2</v>
      </c>
      <c r="E42">
        <f t="shared" si="0"/>
        <v>29</v>
      </c>
      <c r="F42" s="5">
        <f t="shared" si="1"/>
        <v>0</v>
      </c>
      <c r="G42" s="3">
        <f t="shared" si="2"/>
        <v>0.06896551724137931</v>
      </c>
      <c r="H42" s="3">
        <f>(D34+D35+D36+D37+D38+D39+D40+D41+D42)/(($B$34+E42)/2)</f>
        <v>0.6229508196721312</v>
      </c>
      <c r="I42" s="3">
        <f>(D40+D41+D42)/(($B$40+E42)/2)</f>
        <v>0.19672131147540983</v>
      </c>
      <c r="J42" s="3">
        <f t="shared" si="5"/>
        <v>0.6885245901639344</v>
      </c>
      <c r="K42" s="3">
        <f t="shared" si="4"/>
        <v>0.6557377049180327</v>
      </c>
      <c r="L42">
        <v>2</v>
      </c>
      <c r="P42" s="6"/>
    </row>
    <row r="43" spans="1:16" ht="12.75">
      <c r="A43" s="2">
        <v>42644</v>
      </c>
      <c r="B43">
        <v>29</v>
      </c>
      <c r="C43">
        <v>5</v>
      </c>
      <c r="D43">
        <v>3</v>
      </c>
      <c r="E43">
        <f t="shared" si="0"/>
        <v>31</v>
      </c>
      <c r="F43" s="5">
        <f t="shared" si="1"/>
        <v>2</v>
      </c>
      <c r="G43" s="3">
        <f t="shared" si="2"/>
        <v>0.1</v>
      </c>
      <c r="H43" s="3">
        <f>(D34+D35+D36+D37+D38+D39+D40+D41+D42+D43)/(($B$34+E43)/2)</f>
        <v>0.6984126984126984</v>
      </c>
      <c r="I43" s="3">
        <f>(D40+D41+D42+D43)/(($B$40+E43)/2)</f>
        <v>0.2857142857142857</v>
      </c>
      <c r="J43" s="3">
        <f t="shared" si="5"/>
        <v>0.7419354838709677</v>
      </c>
      <c r="K43" s="3">
        <f t="shared" si="4"/>
        <v>0.7096774193548387</v>
      </c>
      <c r="L43">
        <v>3</v>
      </c>
      <c r="P43" s="6"/>
    </row>
    <row r="44" spans="1:16" ht="12.75">
      <c r="A44" s="2">
        <v>42675</v>
      </c>
      <c r="B44">
        <v>31</v>
      </c>
      <c r="C44">
        <v>1</v>
      </c>
      <c r="D44">
        <v>1</v>
      </c>
      <c r="E44">
        <f t="shared" si="0"/>
        <v>31</v>
      </c>
      <c r="F44" s="5">
        <f t="shared" si="1"/>
        <v>0</v>
      </c>
      <c r="G44" s="3">
        <f t="shared" si="2"/>
        <v>0.03225806451612903</v>
      </c>
      <c r="H44" s="3">
        <f>(D34+D35+D36+D37+D38+D39+D40+D41+D42+D43+D44)/(($B$34+E44)/2)</f>
        <v>0.7301587301587301</v>
      </c>
      <c r="I44" s="3">
        <f>(D40+D41+D42+D43+D44)/(($B$40+E44)/2)</f>
        <v>0.31746031746031744</v>
      </c>
      <c r="J44" s="3">
        <f t="shared" si="5"/>
        <v>0.7540983606557377</v>
      </c>
      <c r="K44" s="3">
        <f t="shared" si="4"/>
        <v>0.7213114754098361</v>
      </c>
      <c r="L44">
        <v>1</v>
      </c>
      <c r="P44" s="6"/>
    </row>
    <row r="45" spans="1:16" ht="12.75">
      <c r="A45" s="2">
        <v>42705</v>
      </c>
      <c r="B45">
        <v>31</v>
      </c>
      <c r="C45">
        <v>4</v>
      </c>
      <c r="D45">
        <v>3</v>
      </c>
      <c r="E45">
        <f t="shared" si="0"/>
        <v>32</v>
      </c>
      <c r="F45" s="5">
        <f t="shared" si="1"/>
        <v>1</v>
      </c>
      <c r="G45" s="3">
        <f t="shared" si="2"/>
        <v>0.09523809523809523</v>
      </c>
      <c r="H45" s="3">
        <f>(D34+D35+D36+D37+D38+D39+D40+D41+D42+D43+D44+D45)/(($B$34+E45)/2)</f>
        <v>0.8125</v>
      </c>
      <c r="I45" s="3">
        <f>(D40+D41+D42+D43+D44+D45)/(($B$40+E45)/2)</f>
        <v>0.40625</v>
      </c>
      <c r="J45" s="3">
        <f t="shared" si="5"/>
        <v>0.8125</v>
      </c>
      <c r="K45" s="3">
        <f t="shared" si="4"/>
        <v>0.78125</v>
      </c>
      <c r="L45">
        <v>3</v>
      </c>
      <c r="P45" s="6"/>
    </row>
    <row r="46" spans="1:16" ht="12.75">
      <c r="A46" s="2">
        <v>42736</v>
      </c>
      <c r="B46">
        <v>32</v>
      </c>
      <c r="C46">
        <v>1</v>
      </c>
      <c r="D46">
        <v>2</v>
      </c>
      <c r="E46">
        <f t="shared" si="0"/>
        <v>31</v>
      </c>
      <c r="F46" s="5">
        <f t="shared" si="1"/>
        <v>-1</v>
      </c>
      <c r="G46" s="3">
        <f t="shared" si="2"/>
        <v>0.06349206349206349</v>
      </c>
      <c r="H46" s="3">
        <f>(D46)/(($B$46+E46)/2)</f>
        <v>0.06349206349206349</v>
      </c>
      <c r="I46" s="3">
        <f>(D40+D41+D42+D43+D44+D45+D46)/(($B$40+E46)/2)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1</v>
      </c>
      <c r="M46">
        <v>1</v>
      </c>
      <c r="P46" s="6"/>
    </row>
    <row r="47" spans="1:12" ht="12.75">
      <c r="A47" s="2">
        <v>42767</v>
      </c>
      <c r="B47">
        <v>31</v>
      </c>
      <c r="C47">
        <v>0</v>
      </c>
      <c r="D47">
        <v>0</v>
      </c>
      <c r="E47">
        <f t="shared" si="0"/>
        <v>31</v>
      </c>
      <c r="F47" s="5">
        <f t="shared" si="1"/>
        <v>0</v>
      </c>
      <c r="G47" s="3">
        <f t="shared" si="2"/>
        <v>0</v>
      </c>
      <c r="H47" s="3">
        <f>(D46+D47)/(($B$46+E47)/2)</f>
        <v>0.06349206349206349</v>
      </c>
      <c r="I47" s="3">
        <f>(D40+D41+D42+D43+D44+D45+D46+D47)/(($B$40+E47)/2)</f>
        <v>0.47619047619047616</v>
      </c>
      <c r="J47" s="3">
        <f t="shared" si="5"/>
        <v>0.8571428571428571</v>
      </c>
      <c r="K47" s="3">
        <f t="shared" si="4"/>
        <v>0.7936507936507936</v>
      </c>
      <c r="L47">
        <v>0</v>
      </c>
    </row>
    <row r="48" spans="1:16" ht="12.75">
      <c r="A48" s="2">
        <v>42795</v>
      </c>
      <c r="B48">
        <v>31</v>
      </c>
      <c r="C48">
        <v>3</v>
      </c>
      <c r="D48">
        <v>1</v>
      </c>
      <c r="E48">
        <f t="shared" si="0"/>
        <v>33</v>
      </c>
      <c r="F48" s="5">
        <f t="shared" si="1"/>
        <v>2</v>
      </c>
      <c r="G48" s="3">
        <f t="shared" si="2"/>
        <v>0.03125</v>
      </c>
      <c r="H48" s="3">
        <f>(D46+D47+D48)/(($B$46+E48)/2)</f>
        <v>0.09230769230769231</v>
      </c>
      <c r="I48" s="3">
        <f>(D40+D41+D42+D43+D44+D45+D46+D47+D48)/(($B$40+E48)/2)</f>
        <v>0.49230769230769234</v>
      </c>
      <c r="J48" s="3">
        <f t="shared" si="5"/>
        <v>0.78125</v>
      </c>
      <c r="K48" s="3">
        <f t="shared" si="4"/>
        <v>0.71875</v>
      </c>
      <c r="L48">
        <v>1</v>
      </c>
      <c r="P48" s="6"/>
    </row>
    <row r="49" spans="1:16" ht="12.75">
      <c r="A49" s="2">
        <v>42826</v>
      </c>
      <c r="B49">
        <v>33</v>
      </c>
      <c r="C49">
        <v>1</v>
      </c>
      <c r="D49">
        <v>4</v>
      </c>
      <c r="E49">
        <f t="shared" si="0"/>
        <v>30</v>
      </c>
      <c r="F49" s="5">
        <f t="shared" si="1"/>
        <v>-3</v>
      </c>
      <c r="G49" s="3">
        <f t="shared" si="2"/>
        <v>0.12698412698412698</v>
      </c>
      <c r="H49" s="3">
        <f>(D46+D47+D48+D49)/(($B$46+E49)/2)</f>
        <v>0.22580645161290322</v>
      </c>
      <c r="I49" s="3">
        <f>(D40+D41+D42+D43+D44+D45+D46+D47+D48+D49)/(($B$40+E49)/2)</f>
        <v>0.6451612903225806</v>
      </c>
      <c r="J49" s="3">
        <f t="shared" si="5"/>
        <v>0.8421052631578947</v>
      </c>
      <c r="K49" s="3">
        <f t="shared" si="4"/>
        <v>0.7719298245614035</v>
      </c>
      <c r="L49">
        <v>4</v>
      </c>
      <c r="P49" s="6"/>
    </row>
    <row r="50" spans="1:12" ht="12.75">
      <c r="A50" s="2">
        <v>42856</v>
      </c>
      <c r="B50">
        <v>30</v>
      </c>
      <c r="C50">
        <v>3</v>
      </c>
      <c r="D50">
        <v>0</v>
      </c>
      <c r="E50">
        <f t="shared" si="0"/>
        <v>33</v>
      </c>
      <c r="F50" s="5">
        <f t="shared" si="1"/>
        <v>3</v>
      </c>
      <c r="G50" s="3">
        <f t="shared" si="2"/>
        <v>0</v>
      </c>
      <c r="H50" s="3">
        <f>(D46+D47+D48+D49+D50)/(($B$46+E50)/2)</f>
        <v>0.2153846153846154</v>
      </c>
      <c r="I50" s="3">
        <f>(D40+D41+D42+D43+D44+D45+D46+D47+D48+D49+D50)/(($B$40+E50)/2)</f>
        <v>0.6153846153846154</v>
      </c>
      <c r="J50" s="3">
        <f t="shared" si="5"/>
        <v>0.6774193548387096</v>
      </c>
      <c r="K50" s="3">
        <f t="shared" si="4"/>
        <v>0.6129032258064516</v>
      </c>
      <c r="L50">
        <v>0</v>
      </c>
    </row>
    <row r="51" spans="1:16" ht="12.75">
      <c r="A51" s="2">
        <v>42887</v>
      </c>
      <c r="B51">
        <v>33</v>
      </c>
      <c r="C51">
        <v>1</v>
      </c>
      <c r="D51">
        <v>1</v>
      </c>
      <c r="E51">
        <f t="shared" si="0"/>
        <v>33</v>
      </c>
      <c r="F51" s="5">
        <f t="shared" si="1"/>
        <v>0</v>
      </c>
      <c r="G51" s="3">
        <f t="shared" si="2"/>
        <v>0.030303030303030304</v>
      </c>
      <c r="H51" s="3">
        <f>(D46+D47+D48+D49+D50+D51)/(($B$46+E51)/2)</f>
        <v>0.24615384615384617</v>
      </c>
      <c r="I51" s="3">
        <f>(D40+D41+D42+D43+D44+D45+D46+D47+D48+D49+D50+D51)/(($B$40+E51)/2)</f>
        <v>0.6461538461538462</v>
      </c>
      <c r="J51" s="3">
        <f t="shared" si="5"/>
        <v>0.6461538461538462</v>
      </c>
      <c r="K51" s="3">
        <f t="shared" si="4"/>
        <v>0.5846153846153846</v>
      </c>
      <c r="L51">
        <v>1</v>
      </c>
      <c r="P51" s="6"/>
    </row>
    <row r="52" spans="1:12" ht="12.75">
      <c r="A52" s="2">
        <v>42917</v>
      </c>
      <c r="B52">
        <v>33</v>
      </c>
      <c r="C52">
        <v>3</v>
      </c>
      <c r="D52">
        <v>0</v>
      </c>
      <c r="E52">
        <f t="shared" si="0"/>
        <v>36</v>
      </c>
      <c r="F52" s="5">
        <f t="shared" si="1"/>
        <v>3</v>
      </c>
      <c r="G52" s="3">
        <f t="shared" si="2"/>
        <v>0</v>
      </c>
      <c r="H52" s="3">
        <f>(D46+D47+D48+D49+D50+D51+D52)/(($B$46+E52)/2)</f>
        <v>0.23529411764705882</v>
      </c>
      <c r="I52" s="3">
        <f>D52/(($B$52+E52)/2)</f>
        <v>0</v>
      </c>
      <c r="J52" s="3">
        <f t="shared" si="5"/>
        <v>0.5538461538461539</v>
      </c>
      <c r="K52" s="3">
        <f t="shared" si="4"/>
        <v>0.5230769230769231</v>
      </c>
      <c r="L52">
        <v>0</v>
      </c>
    </row>
    <row r="53" spans="1:12" ht="12.75">
      <c r="A53" s="2">
        <v>42948</v>
      </c>
      <c r="B53">
        <v>36.5</v>
      </c>
      <c r="C53">
        <v>0</v>
      </c>
      <c r="D53">
        <v>2</v>
      </c>
      <c r="E53">
        <f t="shared" si="0"/>
        <v>34.5</v>
      </c>
      <c r="F53" s="5">
        <f t="shared" si="1"/>
        <v>-2</v>
      </c>
      <c r="G53" s="3">
        <f t="shared" si="2"/>
        <v>0.056338028169014086</v>
      </c>
      <c r="H53" s="3">
        <f>(D46+D47+D48+D49+D50+D51+D52+D53)/(($B$46+E53)/2)</f>
        <v>0.3007518796992481</v>
      </c>
      <c r="I53" s="3">
        <f>(D52+D53)/(($B$52+E53)/2)</f>
        <v>0.05925925925925926</v>
      </c>
      <c r="J53" s="3">
        <f t="shared" si="5"/>
        <v>0.5984251968503937</v>
      </c>
      <c r="K53" s="3">
        <f t="shared" si="4"/>
        <v>0.5669291338582677</v>
      </c>
      <c r="L53">
        <v>2</v>
      </c>
    </row>
    <row r="54" spans="1:12" ht="12.75">
      <c r="A54" s="2">
        <v>42979</v>
      </c>
      <c r="B54">
        <v>34.5</v>
      </c>
      <c r="C54">
        <v>1</v>
      </c>
      <c r="D54">
        <v>0</v>
      </c>
      <c r="E54">
        <f t="shared" si="0"/>
        <v>35.5</v>
      </c>
      <c r="F54" s="5">
        <f t="shared" si="1"/>
        <v>1</v>
      </c>
      <c r="G54" s="3">
        <f t="shared" si="2"/>
        <v>0</v>
      </c>
      <c r="H54" s="3">
        <f>(D46+D47+D48+D49+D50+D51+D52+D53+D54)/(($B$46+E54)/2)</f>
        <v>0.2962962962962963</v>
      </c>
      <c r="I54" s="3">
        <f>(D52+D53+D54)/(($B$52+E54)/2)</f>
        <v>0.058394160583941604</v>
      </c>
      <c r="J54" s="3">
        <f t="shared" si="5"/>
        <v>0.5271317829457365</v>
      </c>
      <c r="K54" s="3">
        <f t="shared" si="4"/>
        <v>0.49612403100775193</v>
      </c>
      <c r="L54">
        <v>0</v>
      </c>
    </row>
    <row r="55" spans="1:16" ht="12.75">
      <c r="A55" s="2">
        <v>43009</v>
      </c>
      <c r="B55">
        <v>35.5</v>
      </c>
      <c r="C55">
        <v>0</v>
      </c>
      <c r="D55">
        <v>2</v>
      </c>
      <c r="E55">
        <f t="shared" si="0"/>
        <v>33.5</v>
      </c>
      <c r="F55" s="5">
        <f t="shared" si="1"/>
        <v>-2</v>
      </c>
      <c r="G55" s="3">
        <f t="shared" si="2"/>
        <v>0.057971014492753624</v>
      </c>
      <c r="H55" s="3">
        <f>(D46+D47+D48+D49+D50+D51+D52+D53+D54+D55)/(($B$46+E55)/2)</f>
        <v>0.366412213740458</v>
      </c>
      <c r="I55" s="3">
        <f>(D52+D53+D54+D55)/(($B$52+E55)/2)</f>
        <v>0.12030075187969924</v>
      </c>
      <c r="J55" s="3">
        <f t="shared" si="5"/>
        <v>0.49612403100775193</v>
      </c>
      <c r="K55" s="3">
        <f t="shared" si="4"/>
        <v>0.43410852713178294</v>
      </c>
      <c r="L55">
        <v>1</v>
      </c>
      <c r="M55">
        <v>1</v>
      </c>
      <c r="P55" s="6"/>
    </row>
    <row r="56" spans="1:16" ht="12.75">
      <c r="A56" s="2">
        <v>43040</v>
      </c>
      <c r="B56">
        <v>33.5</v>
      </c>
      <c r="C56">
        <v>0</v>
      </c>
      <c r="D56">
        <v>1</v>
      </c>
      <c r="E56">
        <f t="shared" si="0"/>
        <v>32.5</v>
      </c>
      <c r="F56" s="5">
        <f t="shared" si="1"/>
        <v>-1</v>
      </c>
      <c r="G56" s="3">
        <f t="shared" si="2"/>
        <v>0.030303030303030304</v>
      </c>
      <c r="H56" s="3">
        <f>(D46+D47+D48+D49+D50+D51+D52+D53+D54+D55+D56)/(($B$46+E56)/2)</f>
        <v>0.40310077519379844</v>
      </c>
      <c r="I56" s="3">
        <f>(D52+D53+D54+D55+D56)/(($B$52+E56)/2)</f>
        <v>0.15267175572519084</v>
      </c>
      <c r="J56" s="3">
        <f t="shared" si="5"/>
        <v>0.5039370078740157</v>
      </c>
      <c r="K56" s="3">
        <f t="shared" si="4"/>
        <v>0.4409448818897638</v>
      </c>
      <c r="L56">
        <v>1</v>
      </c>
      <c r="P56" s="6"/>
    </row>
    <row r="57" spans="1:16" ht="12.75">
      <c r="A57" s="2">
        <v>43070</v>
      </c>
      <c r="B57">
        <v>32.5</v>
      </c>
      <c r="C57">
        <v>1</v>
      </c>
      <c r="D57">
        <v>3</v>
      </c>
      <c r="E57">
        <f t="shared" si="0"/>
        <v>30.5</v>
      </c>
      <c r="F57" s="5">
        <f t="shared" si="1"/>
        <v>-2</v>
      </c>
      <c r="G57" s="3">
        <f t="shared" si="2"/>
        <v>0.09523809523809523</v>
      </c>
      <c r="H57" s="3">
        <f>(D46+D47+D48+D49+D50+D51+D52+D53+D54+D55+D56+D57)/(($B$46+E57)/2)</f>
        <v>0.512</v>
      </c>
      <c r="I57" s="3">
        <f>(D52+D53+D54+D55+D56+D57)/(($B$52+E57)/2)</f>
        <v>0.25196850393700787</v>
      </c>
      <c r="J57" s="3">
        <f t="shared" si="5"/>
        <v>0.512</v>
      </c>
      <c r="K57" s="3">
        <f t="shared" si="4"/>
        <v>0.448</v>
      </c>
      <c r="L57">
        <v>3</v>
      </c>
      <c r="P57" s="6"/>
    </row>
    <row r="58" spans="1:16" ht="12.75">
      <c r="A58" s="2">
        <v>43101</v>
      </c>
      <c r="B58">
        <v>30.5</v>
      </c>
      <c r="C58">
        <v>0</v>
      </c>
      <c r="D58">
        <v>0.5</v>
      </c>
      <c r="E58">
        <f t="shared" si="0"/>
        <v>30</v>
      </c>
      <c r="F58" s="5">
        <f t="shared" si="1"/>
        <v>-0.5</v>
      </c>
      <c r="G58" s="3">
        <f t="shared" si="2"/>
        <v>0.01652892561983471</v>
      </c>
      <c r="H58" s="3">
        <f>(D58)/(($B$58+E58)/2)</f>
        <v>0.01652892561983471</v>
      </c>
      <c r="I58" s="3">
        <f>(D52+D53+D54+D55+D56+D57+D58)/(($B$52+E58)/2)</f>
        <v>0.2698412698412698</v>
      </c>
      <c r="J58" s="3">
        <f t="shared" si="5"/>
        <v>0.47540983606557374</v>
      </c>
      <c r="K58" s="3">
        <f t="shared" si="4"/>
        <v>0.4426229508196721</v>
      </c>
      <c r="L58">
        <v>0.5</v>
      </c>
      <c r="P58" s="6"/>
    </row>
    <row r="59" spans="1:16" ht="12.75">
      <c r="A59" s="2">
        <v>43132</v>
      </c>
      <c r="B59">
        <v>30</v>
      </c>
      <c r="C59">
        <v>3</v>
      </c>
      <c r="D59">
        <v>1.5</v>
      </c>
      <c r="E59">
        <f t="shared" si="0"/>
        <v>31.5</v>
      </c>
      <c r="F59" s="5">
        <f t="shared" si="1"/>
        <v>1.5</v>
      </c>
      <c r="G59" s="3">
        <f t="shared" si="2"/>
        <v>0.04878048780487805</v>
      </c>
      <c r="H59" s="3">
        <f>(D58+D59)/(($B$58+E59)/2)</f>
        <v>0.06451612903225806</v>
      </c>
      <c r="I59" s="3">
        <f>(D52+D53+D54+D55+D56+D57+D58+D59)/(($B$52+E59)/2)</f>
        <v>0.31007751937984496</v>
      </c>
      <c r="J59" s="3">
        <f t="shared" si="5"/>
        <v>0.512</v>
      </c>
      <c r="K59" s="3">
        <f t="shared" si="4"/>
        <v>0.48</v>
      </c>
      <c r="L59">
        <v>1.5</v>
      </c>
      <c r="P59" s="6"/>
    </row>
    <row r="60" spans="1:12" ht="12.75">
      <c r="A60" s="2">
        <v>43160</v>
      </c>
      <c r="B60">
        <v>31.5</v>
      </c>
      <c r="C60">
        <v>7</v>
      </c>
      <c r="D60">
        <v>0</v>
      </c>
      <c r="E60">
        <f t="shared" si="0"/>
        <v>38.5</v>
      </c>
      <c r="F60" s="5">
        <f t="shared" si="1"/>
        <v>7</v>
      </c>
      <c r="G60" s="3">
        <f t="shared" si="2"/>
        <v>0</v>
      </c>
      <c r="H60" s="3">
        <f>(D58+D59+D60)/(($B$58+E60)/2)</f>
        <v>0.057971014492753624</v>
      </c>
      <c r="I60" s="3">
        <f>(D52+D53+D54+D55+D56+D57+D58+D59+D60)/(($B$52+E60)/2)</f>
        <v>0.27972027972027974</v>
      </c>
      <c r="J60" s="3">
        <f t="shared" si="5"/>
        <v>0.4195804195804196</v>
      </c>
      <c r="K60" s="3">
        <f t="shared" si="4"/>
        <v>0.3916083916083916</v>
      </c>
      <c r="L60">
        <v>0</v>
      </c>
    </row>
    <row r="61" spans="1:16" ht="12.75">
      <c r="A61" s="2">
        <v>43191</v>
      </c>
      <c r="B61">
        <v>38.5</v>
      </c>
      <c r="C61">
        <v>8</v>
      </c>
      <c r="D61">
        <v>1</v>
      </c>
      <c r="E61">
        <f t="shared" si="0"/>
        <v>45.5</v>
      </c>
      <c r="F61" s="5">
        <f t="shared" si="1"/>
        <v>7</v>
      </c>
      <c r="G61" s="3">
        <f t="shared" si="2"/>
        <v>0.023809523809523808</v>
      </c>
      <c r="H61" s="3">
        <f>(D58+D59+D60+D61)/(($B$58+E61)/2)</f>
        <v>0.07894736842105263</v>
      </c>
      <c r="I61" s="3">
        <f>(D52+D53+D54+D55+D56+D57+D58+D59+D60+D61)/(($B$52+E61)/2)</f>
        <v>0.2802547770700637</v>
      </c>
      <c r="J61" s="3">
        <f t="shared" si="5"/>
        <v>0.31788079470198677</v>
      </c>
      <c r="K61" s="3">
        <f t="shared" si="4"/>
        <v>0.2913907284768212</v>
      </c>
      <c r="L61">
        <v>1</v>
      </c>
      <c r="P61" s="6"/>
    </row>
    <row r="62" spans="1:16" ht="12.75">
      <c r="A62" s="2">
        <v>43221</v>
      </c>
      <c r="B62">
        <v>45.5</v>
      </c>
      <c r="C62">
        <v>0</v>
      </c>
      <c r="D62">
        <v>4</v>
      </c>
      <c r="E62">
        <f t="shared" si="0"/>
        <v>41.5</v>
      </c>
      <c r="F62" s="5">
        <f t="shared" si="1"/>
        <v>-4</v>
      </c>
      <c r="G62" s="3">
        <f t="shared" si="2"/>
        <v>0.09195402298850575</v>
      </c>
      <c r="H62" s="3">
        <f>(D58+D59+D60+D61+D62)/(($B$58+E62)/2)</f>
        <v>0.19444444444444445</v>
      </c>
      <c r="I62" s="3">
        <f>(D52+D53+D54+D55+D56+D57+D58+D59+D60+D61+D62)/(($B$52+E62)/2)</f>
        <v>0.40268456375838924</v>
      </c>
      <c r="J62" s="3">
        <f t="shared" si="5"/>
        <v>0.42953020134228187</v>
      </c>
      <c r="K62" s="3">
        <f t="shared" si="4"/>
        <v>0.40268456375838924</v>
      </c>
      <c r="L62">
        <v>4</v>
      </c>
      <c r="P62" s="6"/>
    </row>
    <row r="63" spans="1:16" ht="12.75">
      <c r="A63" s="2">
        <v>43252</v>
      </c>
      <c r="B63">
        <v>41.5</v>
      </c>
      <c r="C63">
        <v>2</v>
      </c>
      <c r="D63">
        <v>3</v>
      </c>
      <c r="E63">
        <f t="shared" si="0"/>
        <v>40.5</v>
      </c>
      <c r="F63" s="5">
        <f t="shared" si="1"/>
        <v>-1</v>
      </c>
      <c r="G63" s="3">
        <f t="shared" si="2"/>
        <v>0.07317073170731707</v>
      </c>
      <c r="H63" s="3">
        <f>(D58+D59+D60+D61+D62+D63)/(($B$58+E63)/2)</f>
        <v>0.28169014084507044</v>
      </c>
      <c r="I63" s="3">
        <f>(D52+D53+D54+D55+D56+D57+D58+D59+D60+D61+D62+D63)/(($B$52+E63)/2)</f>
        <v>0.4897959183673469</v>
      </c>
      <c r="J63" s="3">
        <f t="shared" si="5"/>
        <v>0.4897959183673469</v>
      </c>
      <c r="K63" s="3">
        <f t="shared" si="4"/>
        <v>0.43537414965986393</v>
      </c>
      <c r="L63">
        <v>2</v>
      </c>
      <c r="M63">
        <v>1</v>
      </c>
      <c r="P63" s="6"/>
    </row>
    <row r="64" spans="1:16" ht="12.75">
      <c r="A64" s="2">
        <v>43282</v>
      </c>
      <c r="B64">
        <v>40.5</v>
      </c>
      <c r="C64">
        <v>4.5</v>
      </c>
      <c r="D64">
        <v>3</v>
      </c>
      <c r="E64">
        <f t="shared" si="0"/>
        <v>42</v>
      </c>
      <c r="F64" s="5">
        <f t="shared" si="1"/>
        <v>1.5</v>
      </c>
      <c r="G64" s="3">
        <f t="shared" si="2"/>
        <v>0.07272727272727272</v>
      </c>
      <c r="H64" s="3">
        <f>(D58+D59+D60+D61+D62+D63+D64)/(($B$58+E64)/2)</f>
        <v>0.3586206896551724</v>
      </c>
      <c r="I64" s="3">
        <f>(D64)/(($B$64+E64)/2)</f>
        <v>0.07272727272727272</v>
      </c>
      <c r="J64" s="3">
        <f t="shared" si="5"/>
        <v>0.535031847133758</v>
      </c>
      <c r="K64" s="3">
        <f t="shared" si="4"/>
        <v>0.4840764331210191</v>
      </c>
      <c r="L64">
        <v>3</v>
      </c>
      <c r="P64" s="6"/>
    </row>
    <row r="65" spans="1:12" ht="12.75">
      <c r="A65" s="2">
        <v>43313</v>
      </c>
      <c r="B65">
        <v>42</v>
      </c>
      <c r="C65">
        <v>1</v>
      </c>
      <c r="D65">
        <v>0</v>
      </c>
      <c r="E65">
        <f t="shared" si="0"/>
        <v>43</v>
      </c>
      <c r="F65" s="5">
        <f t="shared" si="1"/>
        <v>1</v>
      </c>
      <c r="G65" s="3">
        <f t="shared" si="2"/>
        <v>0</v>
      </c>
      <c r="H65" s="3">
        <f>(D58+D59+D60+D61+D62+D63+D64+D65)/(($B$58+E65)/2)</f>
        <v>0.35374149659863946</v>
      </c>
      <c r="I65" s="3">
        <f>(D64+D65)/(($B$64+E65)/2)</f>
        <v>0.0718562874251497</v>
      </c>
      <c r="J65" s="3">
        <f t="shared" si="5"/>
        <v>0.49032258064516127</v>
      </c>
      <c r="K65" s="3">
        <f t="shared" si="4"/>
        <v>0.43870967741935485</v>
      </c>
      <c r="L65">
        <v>0</v>
      </c>
    </row>
    <row r="66" spans="1:16" ht="12.75">
      <c r="A66" s="2">
        <v>43344</v>
      </c>
      <c r="B66">
        <v>43</v>
      </c>
      <c r="C66">
        <v>4</v>
      </c>
      <c r="D66">
        <v>3</v>
      </c>
      <c r="E66">
        <f t="shared" si="0"/>
        <v>44</v>
      </c>
      <c r="F66" s="5">
        <f t="shared" si="1"/>
        <v>1</v>
      </c>
      <c r="G66" s="3">
        <f t="shared" si="2"/>
        <v>0.06896551724137931</v>
      </c>
      <c r="H66" s="3">
        <f>(D58+D59+D60+D61+D62+D63+D64+D65+D66)/(($B$58+E66)/2)</f>
        <v>0.42953020134228187</v>
      </c>
      <c r="I66" s="3">
        <f>(D64+D65+D66)/(($B$64+E66)/2)</f>
        <v>0.14201183431952663</v>
      </c>
      <c r="J66" s="3">
        <f t="shared" si="5"/>
        <v>0.5534591194968553</v>
      </c>
      <c r="K66" s="3">
        <f t="shared" si="4"/>
        <v>0.5031446540880503</v>
      </c>
      <c r="L66">
        <v>3</v>
      </c>
      <c r="P66" s="6"/>
    </row>
    <row r="67" spans="1:16" ht="12.75">
      <c r="A67" s="2">
        <v>43374</v>
      </c>
      <c r="B67">
        <v>44</v>
      </c>
      <c r="C67">
        <v>2</v>
      </c>
      <c r="D67">
        <v>1</v>
      </c>
      <c r="E67">
        <f t="shared" si="0"/>
        <v>45</v>
      </c>
      <c r="F67" s="5">
        <f t="shared" si="1"/>
        <v>1</v>
      </c>
      <c r="G67" s="3">
        <f t="shared" si="2"/>
        <v>0.02247191011235955</v>
      </c>
      <c r="H67" s="3">
        <f>(D58+D59+D60+D61+D62+D63+D64+D65+D66+D67)/(($B$58+E67)/2)</f>
        <v>0.4503311258278146</v>
      </c>
      <c r="I67" s="3">
        <f>(D64+D65+D66+D67)/(($B$64+E67)/2)</f>
        <v>0.16374269005847952</v>
      </c>
      <c r="J67" s="3">
        <f t="shared" si="5"/>
        <v>0.535031847133758</v>
      </c>
      <c r="K67" s="3">
        <f t="shared" si="4"/>
        <v>0.5095541401273885</v>
      </c>
      <c r="L67">
        <v>1</v>
      </c>
      <c r="P67" s="6"/>
    </row>
    <row r="68" spans="1:12" ht="12.75">
      <c r="A68" s="2">
        <v>43405</v>
      </c>
      <c r="B68">
        <v>45</v>
      </c>
      <c r="C68">
        <v>0</v>
      </c>
      <c r="D68">
        <v>0</v>
      </c>
      <c r="E68">
        <f aca="true" t="shared" si="6" ref="E68:E111">B68+C68-D68</f>
        <v>45</v>
      </c>
      <c r="F68" s="5">
        <f aca="true" t="shared" si="7" ref="F68:F111">C68-D68</f>
        <v>0</v>
      </c>
      <c r="G68" s="3">
        <f aca="true" t="shared" si="8" ref="G68:G111">D68/((B68+E68)/2)</f>
        <v>0</v>
      </c>
      <c r="H68" s="3">
        <f>(D58+D59+D60+D61+D62+D63+D64+D65+D66+D67+D68)/(($B$58+E68)/2)</f>
        <v>0.4503311258278146</v>
      </c>
      <c r="I68" s="3">
        <f>(D64+D65+D66+D67+D68)/(($B$64+E68)/2)</f>
        <v>0.16374269005847952</v>
      </c>
      <c r="J68" s="3">
        <f t="shared" si="5"/>
        <v>0.5161290322580645</v>
      </c>
      <c r="K68" s="3">
        <f t="shared" si="4"/>
        <v>0.49032258064516127</v>
      </c>
      <c r="L68">
        <v>0</v>
      </c>
    </row>
    <row r="69" spans="1:16" ht="12.75">
      <c r="A69" s="2">
        <v>43435</v>
      </c>
      <c r="B69">
        <v>45</v>
      </c>
      <c r="C69">
        <v>1</v>
      </c>
      <c r="D69">
        <v>3</v>
      </c>
      <c r="E69">
        <f t="shared" si="6"/>
        <v>43</v>
      </c>
      <c r="F69" s="5">
        <f t="shared" si="7"/>
        <v>-2</v>
      </c>
      <c r="G69" s="3">
        <f t="shared" si="8"/>
        <v>0.06818181818181818</v>
      </c>
      <c r="H69" s="3">
        <f>(D58+D59+D60+D61+D62+D63+D64+D65+D66+D67+D68+D69)/(($B$58+E69)/2)</f>
        <v>0.54421768707483</v>
      </c>
      <c r="I69" s="3">
        <f>(D64+D65+D66+D67+D68+D69)/(($B$64+E69)/2)</f>
        <v>0.23952095808383234</v>
      </c>
      <c r="J69" s="3">
        <f t="shared" si="5"/>
        <v>0.54421768707483</v>
      </c>
      <c r="K69" s="3">
        <f t="shared" si="4"/>
        <v>0.5170068027210885</v>
      </c>
      <c r="L69">
        <v>3</v>
      </c>
      <c r="P69" s="6"/>
    </row>
    <row r="70" spans="1:16" ht="12.75">
      <c r="A70" s="2">
        <v>43466</v>
      </c>
      <c r="B70">
        <v>43</v>
      </c>
      <c r="C70">
        <v>2</v>
      </c>
      <c r="D70">
        <v>3</v>
      </c>
      <c r="E70">
        <f t="shared" si="6"/>
        <v>42</v>
      </c>
      <c r="F70" s="5">
        <f t="shared" si="7"/>
        <v>-1</v>
      </c>
      <c r="G70" s="3">
        <f t="shared" si="8"/>
        <v>0.07058823529411765</v>
      </c>
      <c r="H70" s="3">
        <f>(D70)/(($B$70+E70)/2)</f>
        <v>0.07058823529411765</v>
      </c>
      <c r="I70" s="3">
        <f>(D64+D65+D66+D67+D68+D69+D70)/(($B$64+E70)/2)</f>
        <v>0.3151515151515151</v>
      </c>
      <c r="J70" s="3">
        <f t="shared" si="5"/>
        <v>0.625</v>
      </c>
      <c r="K70" s="3">
        <f t="shared" si="4"/>
        <v>0.5972222222222222</v>
      </c>
      <c r="L70">
        <v>3</v>
      </c>
      <c r="P70" s="6"/>
    </row>
    <row r="71" spans="1:16" ht="12.75">
      <c r="A71" s="2">
        <v>43497</v>
      </c>
      <c r="B71">
        <v>42</v>
      </c>
      <c r="C71">
        <v>3</v>
      </c>
      <c r="D71">
        <v>2</v>
      </c>
      <c r="E71">
        <f t="shared" si="6"/>
        <v>43</v>
      </c>
      <c r="F71" s="5">
        <f t="shared" si="7"/>
        <v>1</v>
      </c>
      <c r="G71" s="3">
        <f t="shared" si="8"/>
        <v>0.047058823529411764</v>
      </c>
      <c r="H71" s="3">
        <f>(D70+D71)/(($B$70+E71)/2)</f>
        <v>0.11627906976744186</v>
      </c>
      <c r="I71" s="3">
        <f>(D64+D65+D66+D67+D68+D69+D70+D71)/(($B$64+E71)/2)</f>
        <v>0.3592814371257485</v>
      </c>
      <c r="J71" s="3">
        <f t="shared" si="5"/>
        <v>0.6174496644295302</v>
      </c>
      <c r="K71" s="3">
        <f t="shared" si="4"/>
        <v>0.5906040268456376</v>
      </c>
      <c r="L71">
        <v>2</v>
      </c>
      <c r="P71" s="6"/>
    </row>
    <row r="72" spans="1:16" ht="12.75">
      <c r="A72" s="2">
        <v>43525</v>
      </c>
      <c r="B72">
        <v>43</v>
      </c>
      <c r="C72">
        <v>1</v>
      </c>
      <c r="D72">
        <v>6</v>
      </c>
      <c r="E72">
        <f t="shared" si="6"/>
        <v>38</v>
      </c>
      <c r="F72" s="5">
        <f t="shared" si="7"/>
        <v>-5</v>
      </c>
      <c r="G72" s="3">
        <f t="shared" si="8"/>
        <v>0.14814814814814814</v>
      </c>
      <c r="H72" s="3">
        <f>(D70+D71+D72)/(($B$70+E72)/2)</f>
        <v>0.2716049382716049</v>
      </c>
      <c r="I72" s="3">
        <f>(D64+D65+D66+D67+D68+D69+D70+D71+D72)/(($B$64+E72)/2)</f>
        <v>0.535031847133758</v>
      </c>
      <c r="J72" s="3">
        <f t="shared" si="5"/>
        <v>0.7581699346405228</v>
      </c>
      <c r="K72" s="3">
        <f t="shared" si="4"/>
        <v>0.7320261437908496</v>
      </c>
      <c r="L72">
        <v>6</v>
      </c>
      <c r="P72" s="6"/>
    </row>
    <row r="73" spans="1:12" ht="12.75">
      <c r="A73" s="2">
        <v>43556</v>
      </c>
      <c r="B73">
        <v>38</v>
      </c>
      <c r="C73">
        <v>7</v>
      </c>
      <c r="D73">
        <v>0</v>
      </c>
      <c r="E73">
        <f t="shared" si="6"/>
        <v>45</v>
      </c>
      <c r="F73" s="5">
        <f t="shared" si="7"/>
        <v>7</v>
      </c>
      <c r="G73" s="3">
        <f t="shared" si="8"/>
        <v>0</v>
      </c>
      <c r="H73" s="3">
        <f>(D70+D71+D72+D73)/(($B$70+E73)/2)</f>
        <v>0.25</v>
      </c>
      <c r="I73" s="3">
        <f>(D64+D65+D66+D67+D68+D69+D70+D71+D72+D73)/(($B$64+E73)/2)</f>
        <v>0.49122807017543857</v>
      </c>
      <c r="J73" s="3">
        <f t="shared" si="5"/>
        <v>0.6187845303867403</v>
      </c>
      <c r="K73" s="3">
        <f t="shared" si="4"/>
        <v>0.5966850828729282</v>
      </c>
      <c r="L73">
        <v>0</v>
      </c>
    </row>
    <row r="74" spans="1:12" ht="12.75">
      <c r="A74" s="2">
        <v>43586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(D70+D71+D72+D73+D74)/(($B$70+E74)/2)</f>
        <v>0.29545454545454547</v>
      </c>
      <c r="I74" s="3">
        <f>(D64+D65+D66+D67+D68+D69+D70+D71+D72+D73+D74)/(($B$64+E74)/2)</f>
        <v>0.5380116959064327</v>
      </c>
      <c r="J74" s="3">
        <f t="shared" si="5"/>
        <v>0.6011560693641619</v>
      </c>
      <c r="K74" s="3">
        <f t="shared" si="4"/>
        <v>0.5780346820809249</v>
      </c>
      <c r="L74">
        <v>2</v>
      </c>
    </row>
    <row r="75" spans="1:12" ht="12.75">
      <c r="A75" s="2">
        <v>43617</v>
      </c>
      <c r="B75">
        <v>45</v>
      </c>
      <c r="C75">
        <v>2</v>
      </c>
      <c r="D75">
        <v>2</v>
      </c>
      <c r="E75">
        <f t="shared" si="6"/>
        <v>45</v>
      </c>
      <c r="F75" s="5">
        <f t="shared" si="7"/>
        <v>0</v>
      </c>
      <c r="G75" s="3">
        <f t="shared" si="8"/>
        <v>0.044444444444444446</v>
      </c>
      <c r="H75" s="3">
        <f>(D70+D71+D72+D73+D74+D75)/(($B$70+E75)/2)</f>
        <v>0.3409090909090909</v>
      </c>
      <c r="I75" s="3">
        <f>(D64+D65+D66+D67+D68+D69+D70+D71+D72+D73+D74+D75)/(($B$64+E75)/2)</f>
        <v>0.5847953216374269</v>
      </c>
      <c r="J75" s="3">
        <f t="shared" si="5"/>
        <v>0.5847953216374269</v>
      </c>
      <c r="K75" s="3">
        <f t="shared" si="4"/>
        <v>0.5847953216374269</v>
      </c>
      <c r="L75">
        <v>2</v>
      </c>
    </row>
    <row r="76" spans="1:16" ht="12.75">
      <c r="A76" s="2">
        <v>43647</v>
      </c>
      <c r="B76">
        <v>45</v>
      </c>
      <c r="C76">
        <v>2</v>
      </c>
      <c r="D76">
        <v>5</v>
      </c>
      <c r="E76">
        <f t="shared" si="6"/>
        <v>42</v>
      </c>
      <c r="F76" s="5">
        <f t="shared" si="7"/>
        <v>-3</v>
      </c>
      <c r="G76" s="3">
        <f t="shared" si="8"/>
        <v>0.11494252873563218</v>
      </c>
      <c r="H76" s="3">
        <f>(D70+D71+D72+D73+D74+D75+D76)/(($B$70+E76)/2)</f>
        <v>0.47058823529411764</v>
      </c>
      <c r="I76" s="3">
        <f>(D76)/(($B$76+E76)/2)</f>
        <v>0.11494252873563218</v>
      </c>
      <c r="J76" s="3">
        <f t="shared" si="5"/>
        <v>0.6428571428571429</v>
      </c>
      <c r="K76" s="3">
        <f t="shared" si="4"/>
        <v>0.6190476190476191</v>
      </c>
      <c r="L76">
        <v>4</v>
      </c>
      <c r="M76">
        <v>1</v>
      </c>
      <c r="P76" s="6"/>
    </row>
    <row r="77" spans="1:16" ht="12.75">
      <c r="A77" s="2">
        <v>43678</v>
      </c>
      <c r="B77">
        <v>42</v>
      </c>
      <c r="C77">
        <v>1</v>
      </c>
      <c r="D77">
        <v>3</v>
      </c>
      <c r="E77">
        <f t="shared" si="6"/>
        <v>40</v>
      </c>
      <c r="F77" s="5">
        <f t="shared" si="7"/>
        <v>-2</v>
      </c>
      <c r="G77" s="3">
        <f t="shared" si="8"/>
        <v>0.07317073170731707</v>
      </c>
      <c r="H77" s="3">
        <f>(D70+D71+D72+D73+D74+D75+D76+D77)/(($B$70+E77)/2)</f>
        <v>0.5542168674698795</v>
      </c>
      <c r="I77" s="3">
        <f>(D76+D77)/(($B$76+E77)/2)</f>
        <v>0.18823529411764706</v>
      </c>
      <c r="J77" s="3">
        <f t="shared" si="5"/>
        <v>0.7228915662650602</v>
      </c>
      <c r="K77" s="3">
        <f t="shared" si="4"/>
        <v>0.6987951807228916</v>
      </c>
      <c r="L77">
        <v>3</v>
      </c>
      <c r="P77" s="6"/>
    </row>
    <row r="78" spans="1:16" ht="12.75">
      <c r="A78" s="2">
        <v>43709</v>
      </c>
      <c r="B78">
        <v>40</v>
      </c>
      <c r="C78">
        <v>2</v>
      </c>
      <c r="D78">
        <v>4</v>
      </c>
      <c r="E78">
        <f t="shared" si="6"/>
        <v>38</v>
      </c>
      <c r="F78" s="5">
        <f t="shared" si="7"/>
        <v>-2</v>
      </c>
      <c r="G78" s="3">
        <f t="shared" si="8"/>
        <v>0.10256410256410256</v>
      </c>
      <c r="H78" s="3">
        <f>(D70+D71+D72+D73+D74+D75+D76+D77+D78)/(($B$70+E78)/2)</f>
        <v>0.6666666666666666</v>
      </c>
      <c r="I78" s="3">
        <f>(D76+D77+D78)/(($B$76+E78)/2)</f>
        <v>0.2891566265060241</v>
      </c>
      <c r="J78" s="3">
        <f t="shared" si="5"/>
        <v>0.7560975609756098</v>
      </c>
      <c r="K78" s="3">
        <f t="shared" si="4"/>
        <v>0.7317073170731707</v>
      </c>
      <c r="L78">
        <v>4</v>
      </c>
      <c r="P78" s="6"/>
    </row>
    <row r="79" spans="1:16" ht="12.75">
      <c r="A79" s="2">
        <v>43739</v>
      </c>
      <c r="B79">
        <v>38</v>
      </c>
      <c r="C79">
        <v>4</v>
      </c>
      <c r="D79">
        <v>1</v>
      </c>
      <c r="E79">
        <f t="shared" si="6"/>
        <v>41</v>
      </c>
      <c r="F79" s="5">
        <f t="shared" si="7"/>
        <v>3</v>
      </c>
      <c r="G79" s="3">
        <f t="shared" si="8"/>
        <v>0.02531645569620253</v>
      </c>
      <c r="H79" s="3">
        <f>(D70+D71+D72+D73+D74+D75+D76+D77+D78+D79)/(($B$70+E79)/2)</f>
        <v>0.6666666666666666</v>
      </c>
      <c r="I79" s="3">
        <f>(D76+D77+D78+D79)/(($B$76+E79)/2)</f>
        <v>0.3023255813953488</v>
      </c>
      <c r="J79" s="3">
        <f t="shared" si="5"/>
        <v>0.7209302325581395</v>
      </c>
      <c r="K79" s="3">
        <f aca="true" t="shared" si="9" ref="K79:K110">((L68-O68)+(L69-O69)+(L70-O70)+(L71-O71)+(L72-O72)+(L73-O73)+(L74-O74)+(L75-O75)+(L76-O76)+(L77-O77)+(L78-O78)+(L79-O79))/((B68+E79)/2)</f>
        <v>0.6976744186046512</v>
      </c>
      <c r="L79">
        <v>1</v>
      </c>
      <c r="P79" s="6"/>
    </row>
    <row r="80" spans="1:16" ht="12.75">
      <c r="A80" s="2">
        <v>43770</v>
      </c>
      <c r="B80">
        <v>41</v>
      </c>
      <c r="C80">
        <v>1</v>
      </c>
      <c r="D80">
        <v>5</v>
      </c>
      <c r="E80">
        <f t="shared" si="6"/>
        <v>37</v>
      </c>
      <c r="F80" s="5">
        <f t="shared" si="7"/>
        <v>-4</v>
      </c>
      <c r="G80" s="3">
        <f t="shared" si="8"/>
        <v>0.1282051282051282</v>
      </c>
      <c r="H80" s="3">
        <f>(D70+D71+D72+D73+D74+D75+D76+D77+D78+D79+D80)/(($B$70+E80)/2)</f>
        <v>0.825</v>
      </c>
      <c r="I80" s="3">
        <f>(D76+D77+D78+D79+D80)/(($B$76+E80)/2)</f>
        <v>0.43902439024390244</v>
      </c>
      <c r="J80" s="3">
        <f t="shared" si="5"/>
        <v>0.8780487804878049</v>
      </c>
      <c r="K80" s="3">
        <f t="shared" si="9"/>
        <v>0.8292682926829268</v>
      </c>
      <c r="L80">
        <v>4</v>
      </c>
      <c r="M80">
        <v>1</v>
      </c>
      <c r="P80" s="6"/>
    </row>
    <row r="81" spans="1:16" ht="12.75">
      <c r="A81" s="2">
        <v>43800</v>
      </c>
      <c r="B81">
        <v>37</v>
      </c>
      <c r="C81">
        <v>6</v>
      </c>
      <c r="D81">
        <v>4</v>
      </c>
      <c r="E81">
        <f t="shared" si="6"/>
        <v>39</v>
      </c>
      <c r="F81" s="5">
        <f t="shared" si="7"/>
        <v>2</v>
      </c>
      <c r="G81" s="3">
        <f t="shared" si="8"/>
        <v>0.10526315789473684</v>
      </c>
      <c r="H81" s="3">
        <f>(D70+D71+D72+D73+D74+D75+D76+D77+D78+D79+D80+D81)/(($B$70+E81)/2)</f>
        <v>0.9024390243902439</v>
      </c>
      <c r="I81" s="3">
        <f>(D76+D77+D78+D79+D80+D81)/(($B$76+E81)/2)</f>
        <v>0.5238095238095238</v>
      </c>
      <c r="J81" s="3">
        <f t="shared" si="5"/>
        <v>0.9024390243902439</v>
      </c>
      <c r="K81" s="3">
        <f t="shared" si="9"/>
        <v>0.8292682926829268</v>
      </c>
      <c r="L81">
        <v>3</v>
      </c>
      <c r="M81">
        <v>1</v>
      </c>
      <c r="P81" s="6"/>
    </row>
    <row r="82" spans="1:16" ht="12.75">
      <c r="A82" s="2">
        <v>43831</v>
      </c>
      <c r="B82">
        <v>39</v>
      </c>
      <c r="C82">
        <v>4</v>
      </c>
      <c r="D82">
        <v>4</v>
      </c>
      <c r="E82">
        <f t="shared" si="6"/>
        <v>39</v>
      </c>
      <c r="F82" s="5">
        <f t="shared" si="7"/>
        <v>0</v>
      </c>
      <c r="G82" s="3">
        <f t="shared" si="8"/>
        <v>0.10256410256410256</v>
      </c>
      <c r="H82" s="3">
        <f>(D82)/(($B$82+E82)/2)</f>
        <v>0.10256410256410256</v>
      </c>
      <c r="I82" s="3">
        <f>(D76+D77+D78+D79+D80+D81+D82)/(($B$76+E82)/2)</f>
        <v>0.6190476190476191</v>
      </c>
      <c r="J82" s="3">
        <f t="shared" si="5"/>
        <v>0.9382716049382716</v>
      </c>
      <c r="K82" s="3">
        <f t="shared" si="9"/>
        <v>0.8641975308641975</v>
      </c>
      <c r="L82">
        <v>4</v>
      </c>
      <c r="P82" s="6"/>
    </row>
    <row r="83" spans="1:16" ht="12.75">
      <c r="A83" s="2">
        <v>43862</v>
      </c>
      <c r="B83">
        <v>39</v>
      </c>
      <c r="C83">
        <v>3</v>
      </c>
      <c r="D83">
        <v>2</v>
      </c>
      <c r="E83">
        <f t="shared" si="6"/>
        <v>40</v>
      </c>
      <c r="F83" s="5">
        <f t="shared" si="7"/>
        <v>1</v>
      </c>
      <c r="G83" s="3">
        <f t="shared" si="8"/>
        <v>0.05063291139240506</v>
      </c>
      <c r="H83" s="3">
        <f>(D82+D83)/(($B$82+E83)/2)</f>
        <v>0.1518987341772152</v>
      </c>
      <c r="I83" s="3">
        <f>(D76+D77+D78+D79+D80+D81+D82+D83)/(($B$76+E83)/2)</f>
        <v>0.6588235294117647</v>
      </c>
      <c r="J83" s="3">
        <f t="shared" si="5"/>
        <v>0.9156626506024096</v>
      </c>
      <c r="K83" s="3">
        <f t="shared" si="9"/>
        <v>0.8433734939759037</v>
      </c>
      <c r="L83">
        <v>2</v>
      </c>
      <c r="P83" s="6"/>
    </row>
    <row r="84" spans="1:16" ht="12.75">
      <c r="A84" s="2">
        <v>43891</v>
      </c>
      <c r="B84">
        <v>40</v>
      </c>
      <c r="C84">
        <v>4</v>
      </c>
      <c r="D84">
        <v>5</v>
      </c>
      <c r="E84">
        <f t="shared" si="6"/>
        <v>39</v>
      </c>
      <c r="F84" s="5">
        <f t="shared" si="7"/>
        <v>-1</v>
      </c>
      <c r="G84" s="3">
        <f t="shared" si="8"/>
        <v>0.12658227848101267</v>
      </c>
      <c r="H84" s="3">
        <f>(D82+D83+D84)/(($B$82+E84)/2)</f>
        <v>0.28205128205128205</v>
      </c>
      <c r="I84" s="3">
        <f>(D76+D77+D78+D79+D80+D81+D82+D83+D84)/(($B$76+E84)/2)</f>
        <v>0.7857142857142857</v>
      </c>
      <c r="J84" s="3">
        <f t="shared" si="5"/>
        <v>0.961038961038961</v>
      </c>
      <c r="K84" s="3">
        <f t="shared" si="9"/>
        <v>0.8831168831168831</v>
      </c>
      <c r="L84">
        <v>5</v>
      </c>
      <c r="P84" s="6"/>
    </row>
    <row r="85" spans="1:16" ht="12.75">
      <c r="A85" s="2">
        <v>43922</v>
      </c>
      <c r="B85">
        <v>39</v>
      </c>
      <c r="C85">
        <v>5</v>
      </c>
      <c r="D85">
        <v>1</v>
      </c>
      <c r="E85">
        <f t="shared" si="6"/>
        <v>43</v>
      </c>
      <c r="F85" s="5">
        <f t="shared" si="7"/>
        <v>4</v>
      </c>
      <c r="G85" s="3">
        <f t="shared" si="8"/>
        <v>0.024390243902439025</v>
      </c>
      <c r="H85" s="3">
        <f>(D82+D83+D84+D85)/(($B$82+E85)/2)</f>
        <v>0.2926829268292683</v>
      </c>
      <c r="I85" s="3">
        <f>(D76+D77+D78+D79+D80+D81+D82+D83+D84+D85)/(($B$76+E85)/2)</f>
        <v>0.7727272727272727</v>
      </c>
      <c r="J85" s="3">
        <f t="shared" si="5"/>
        <v>0.8636363636363636</v>
      </c>
      <c r="K85" s="3">
        <f t="shared" si="9"/>
        <v>0.7954545454545454</v>
      </c>
      <c r="L85">
        <v>1</v>
      </c>
      <c r="P85" s="6"/>
    </row>
    <row r="86" spans="1:12" ht="12.75">
      <c r="A86" s="2">
        <v>43952</v>
      </c>
      <c r="B86">
        <v>43</v>
      </c>
      <c r="C86">
        <v>6</v>
      </c>
      <c r="D86">
        <v>0</v>
      </c>
      <c r="E86">
        <f t="shared" si="6"/>
        <v>49</v>
      </c>
      <c r="F86" s="5">
        <f t="shared" si="7"/>
        <v>6</v>
      </c>
      <c r="G86" s="3">
        <f t="shared" si="8"/>
        <v>0</v>
      </c>
      <c r="H86" s="3">
        <f>(D82+D83+D84+D85+D86)/(($B$82+E86)/2)</f>
        <v>0.2727272727272727</v>
      </c>
      <c r="I86" s="3">
        <f>(D76+D77+D78+D79+D80+D81+D82+D83+D84+D85+D86)/(($B$76+E86)/2)</f>
        <v>0.723404255319149</v>
      </c>
      <c r="J86" s="3">
        <f t="shared" si="5"/>
        <v>0.7659574468085106</v>
      </c>
      <c r="K86" s="3">
        <f t="shared" si="9"/>
        <v>0.7021276595744681</v>
      </c>
      <c r="L86">
        <v>0</v>
      </c>
    </row>
    <row r="87" spans="1:16" ht="12.75">
      <c r="A87" s="2">
        <v>43983</v>
      </c>
      <c r="B87">
        <v>49</v>
      </c>
      <c r="C87">
        <v>1</v>
      </c>
      <c r="D87">
        <v>2</v>
      </c>
      <c r="E87">
        <f t="shared" si="6"/>
        <v>48</v>
      </c>
      <c r="F87" s="5">
        <f t="shared" si="7"/>
        <v>-1</v>
      </c>
      <c r="G87" s="3">
        <f t="shared" si="8"/>
        <v>0.041237113402061855</v>
      </c>
      <c r="H87" s="3">
        <f>(D82+D83+D84+D85+D86+D87)/(($B$82+E87)/2)</f>
        <v>0.3218390804597701</v>
      </c>
      <c r="I87" s="3">
        <f>(D76+D77+D78+D79+D80+D81+D82+D83+D84+D85+D86+D87)/(($B$76+E87)/2)</f>
        <v>0.7741935483870968</v>
      </c>
      <c r="J87" s="3">
        <f t="shared" si="5"/>
        <v>0.7741935483870968</v>
      </c>
      <c r="K87" s="3">
        <f t="shared" si="9"/>
        <v>0.6881720430107527</v>
      </c>
      <c r="L87">
        <v>1</v>
      </c>
      <c r="M87">
        <v>1</v>
      </c>
      <c r="P87" s="6"/>
    </row>
    <row r="88" spans="1:16" ht="12.75">
      <c r="A88" s="2">
        <v>44013</v>
      </c>
      <c r="B88">
        <v>48</v>
      </c>
      <c r="C88">
        <v>1</v>
      </c>
      <c r="D88">
        <v>5</v>
      </c>
      <c r="E88">
        <f t="shared" si="6"/>
        <v>44</v>
      </c>
      <c r="F88" s="5">
        <f t="shared" si="7"/>
        <v>-4</v>
      </c>
      <c r="G88" s="3">
        <f t="shared" si="8"/>
        <v>0.10869565217391304</v>
      </c>
      <c r="H88" s="3">
        <f>(D82+D83+D84+D85+D86+D87+D88)/(($B$82+E88)/2)</f>
        <v>0.4578313253012048</v>
      </c>
      <c r="I88" s="3">
        <f>(D88)/(($B$88+E88)/2)</f>
        <v>0.10869565217391304</v>
      </c>
      <c r="J88" s="3">
        <f t="shared" si="5"/>
        <v>0.8372093023255814</v>
      </c>
      <c r="K88" s="3">
        <f t="shared" si="9"/>
        <v>0.7674418604651163</v>
      </c>
      <c r="L88">
        <v>5</v>
      </c>
      <c r="P88" s="6"/>
    </row>
    <row r="89" spans="1:16" ht="12.75">
      <c r="A89" s="2">
        <v>44044</v>
      </c>
      <c r="B89">
        <v>44</v>
      </c>
      <c r="C89">
        <v>0.5</v>
      </c>
      <c r="D89">
        <v>4.5</v>
      </c>
      <c r="E89">
        <f t="shared" si="6"/>
        <v>40</v>
      </c>
      <c r="F89" s="5">
        <f t="shared" si="7"/>
        <v>-4</v>
      </c>
      <c r="G89" s="3">
        <f t="shared" si="8"/>
        <v>0.10714285714285714</v>
      </c>
      <c r="H89" s="3">
        <f>(D82+D83+D84+D85+D86+D87+D88+D89)/(($B$82+E89)/2)</f>
        <v>0.5949367088607594</v>
      </c>
      <c r="I89" s="3">
        <f>(D88+D89)/(($B$88+E89)/2)</f>
        <v>0.2159090909090909</v>
      </c>
      <c r="J89" s="3">
        <f t="shared" si="5"/>
        <v>0.9375</v>
      </c>
      <c r="K89" s="3">
        <f t="shared" si="9"/>
        <v>0.8625</v>
      </c>
      <c r="L89">
        <v>4.5</v>
      </c>
      <c r="P89" s="6"/>
    </row>
    <row r="90" spans="1:16" ht="12.75">
      <c r="A90" s="2">
        <v>44075</v>
      </c>
      <c r="B90">
        <v>40</v>
      </c>
      <c r="C90">
        <v>8</v>
      </c>
      <c r="D90">
        <v>1</v>
      </c>
      <c r="E90">
        <f t="shared" si="6"/>
        <v>47</v>
      </c>
      <c r="F90" s="5">
        <f t="shared" si="7"/>
        <v>7</v>
      </c>
      <c r="G90" s="3">
        <f t="shared" si="8"/>
        <v>0.022988505747126436</v>
      </c>
      <c r="H90" s="3">
        <f>(D82+D83+D84+D85+D86+D87+D88+D89+D90)/(($B$82+E90)/2)</f>
        <v>0.5697674418604651</v>
      </c>
      <c r="I90" s="3">
        <f>(D88+D89+D90)/(($B$88+E90)/2)</f>
        <v>0.22105263157894736</v>
      </c>
      <c r="J90" s="3">
        <f t="shared" si="5"/>
        <v>0.8117647058823529</v>
      </c>
      <c r="K90" s="3">
        <f t="shared" si="9"/>
        <v>0.7411764705882353</v>
      </c>
      <c r="L90">
        <v>1</v>
      </c>
      <c r="P90" s="6"/>
    </row>
    <row r="91" spans="1:16" ht="12.75">
      <c r="A91" s="2">
        <v>44105</v>
      </c>
      <c r="B91">
        <v>47</v>
      </c>
      <c r="C91">
        <v>1</v>
      </c>
      <c r="D91">
        <v>2.5</v>
      </c>
      <c r="E91">
        <f t="shared" si="6"/>
        <v>45.5</v>
      </c>
      <c r="F91" s="5">
        <f t="shared" si="7"/>
        <v>-1.5</v>
      </c>
      <c r="G91" s="3">
        <f t="shared" si="8"/>
        <v>0.05405405405405406</v>
      </c>
      <c r="H91" s="3">
        <f>(D82+D83+D84+D85+D86+D87+D88+D89+D90+D91)/(($B$82+E91)/2)</f>
        <v>0.6390532544378699</v>
      </c>
      <c r="I91" s="3">
        <f>(D88+D89+D90+D91)/(($B$88+E91)/2)</f>
        <v>0.27807486631016043</v>
      </c>
      <c r="J91" s="3">
        <f t="shared" si="5"/>
        <v>0.8323699421965318</v>
      </c>
      <c r="K91" s="3">
        <f t="shared" si="9"/>
        <v>0.7630057803468208</v>
      </c>
      <c r="L91">
        <v>2.5</v>
      </c>
      <c r="P91" s="6"/>
    </row>
    <row r="92" spans="1:16" ht="12.75">
      <c r="A92" s="2">
        <v>44136</v>
      </c>
      <c r="B92">
        <v>45.5</v>
      </c>
      <c r="C92">
        <v>4</v>
      </c>
      <c r="D92">
        <v>1</v>
      </c>
      <c r="E92">
        <f t="shared" si="6"/>
        <v>48.5</v>
      </c>
      <c r="F92" s="5">
        <f t="shared" si="7"/>
        <v>3</v>
      </c>
      <c r="G92" s="3">
        <f t="shared" si="8"/>
        <v>0.02127659574468085</v>
      </c>
      <c r="H92" s="3">
        <f>(D82+D83+D84+D85+D86+D87+D88+D89+D90+D91+D92)/(($B$82+E92)/2)</f>
        <v>0.64</v>
      </c>
      <c r="I92" s="3">
        <f>(D88+D89+D90+D91+D92)/(($B$88+E92)/2)</f>
        <v>0.29015544041450775</v>
      </c>
      <c r="J92" s="3">
        <f t="shared" si="5"/>
        <v>0.7485380116959064</v>
      </c>
      <c r="K92" s="3">
        <f t="shared" si="9"/>
        <v>0.7017543859649122</v>
      </c>
      <c r="L92">
        <v>1</v>
      </c>
      <c r="P92" s="6"/>
    </row>
    <row r="93" spans="1:16" ht="12.75">
      <c r="A93" s="2">
        <v>44166</v>
      </c>
      <c r="B93">
        <v>48.5</v>
      </c>
      <c r="C93">
        <v>3</v>
      </c>
      <c r="D93">
        <v>3.5</v>
      </c>
      <c r="E93">
        <f t="shared" si="6"/>
        <v>48</v>
      </c>
      <c r="F93" s="5">
        <f t="shared" si="7"/>
        <v>-0.5</v>
      </c>
      <c r="G93" s="3">
        <f t="shared" si="8"/>
        <v>0.07253886010362694</v>
      </c>
      <c r="H93" s="3">
        <f>(D82+D83+D84+D85+D86+D87+D88+D89+D90+D91+D92+D93)/(($B$82+E93)/2)</f>
        <v>0.7241379310344828</v>
      </c>
      <c r="I93" s="3">
        <f>(D88+D89+D90+D91+D92+D93)/(($B$88+E93)/2)</f>
        <v>0.3645833333333333</v>
      </c>
      <c r="J93" s="3">
        <f t="shared" si="5"/>
        <v>0.7241379310344828</v>
      </c>
      <c r="K93" s="3">
        <f t="shared" si="9"/>
        <v>0.7011494252873564</v>
      </c>
      <c r="L93">
        <v>3.5</v>
      </c>
      <c r="P93" s="6"/>
    </row>
    <row r="94" spans="1:16" ht="12.75">
      <c r="A94" s="2">
        <v>44197</v>
      </c>
      <c r="B94">
        <v>48</v>
      </c>
      <c r="C94">
        <v>2.5</v>
      </c>
      <c r="D94">
        <v>8.5</v>
      </c>
      <c r="E94">
        <f t="shared" si="6"/>
        <v>42</v>
      </c>
      <c r="F94" s="5">
        <f t="shared" si="7"/>
        <v>-6</v>
      </c>
      <c r="G94" s="3">
        <f t="shared" si="8"/>
        <v>0.18888888888888888</v>
      </c>
      <c r="H94" s="3">
        <f>(D94)/(($B$94+E94)/2)</f>
        <v>0.18888888888888888</v>
      </c>
      <c r="I94" s="3">
        <f>(D88+D89+D90+D91+D92+D93+D94)/(($B$88+E94)/2)</f>
        <v>0.5777777777777777</v>
      </c>
      <c r="J94" s="3">
        <f t="shared" si="5"/>
        <v>0.8888888888888888</v>
      </c>
      <c r="K94" s="3">
        <f t="shared" si="9"/>
        <v>0.8641975308641975</v>
      </c>
      <c r="L94">
        <v>8.5</v>
      </c>
      <c r="P94" s="6"/>
    </row>
    <row r="95" spans="1:16" ht="12.75">
      <c r="A95" s="2">
        <v>44228</v>
      </c>
      <c r="B95">
        <v>42</v>
      </c>
      <c r="C95">
        <v>3</v>
      </c>
      <c r="D95">
        <v>3</v>
      </c>
      <c r="E95">
        <f t="shared" si="6"/>
        <v>42</v>
      </c>
      <c r="F95" s="5">
        <f t="shared" si="7"/>
        <v>0</v>
      </c>
      <c r="G95" s="3">
        <f t="shared" si="8"/>
        <v>0.07142857142857142</v>
      </c>
      <c r="H95" s="3">
        <f>(D94+D95)/(($B$94+E95)/2)</f>
        <v>0.25555555555555554</v>
      </c>
      <c r="I95" s="3">
        <f>(D88+D89+D90+D91+D92+D93+D94+D95)/(($B$88+E95)/2)</f>
        <v>0.6444444444444445</v>
      </c>
      <c r="J95" s="3">
        <f t="shared" si="5"/>
        <v>0.9024390243902439</v>
      </c>
      <c r="K95" s="3">
        <f t="shared" si="9"/>
        <v>0.8536585365853658</v>
      </c>
      <c r="L95">
        <v>2</v>
      </c>
      <c r="M95">
        <v>1</v>
      </c>
      <c r="P95" s="6"/>
    </row>
    <row r="96" spans="1:16" ht="12.75">
      <c r="A96" s="2">
        <v>44256</v>
      </c>
      <c r="B96">
        <v>42</v>
      </c>
      <c r="C96">
        <v>3</v>
      </c>
      <c r="D96">
        <v>3.5</v>
      </c>
      <c r="E96">
        <f t="shared" si="6"/>
        <v>41.5</v>
      </c>
      <c r="F96" s="5">
        <f t="shared" si="7"/>
        <v>-0.5</v>
      </c>
      <c r="G96" s="3">
        <f t="shared" si="8"/>
        <v>0.08383233532934131</v>
      </c>
      <c r="H96" s="3">
        <f>(D94+D95+D96)/(($B$94+E96)/2)</f>
        <v>0.33519553072625696</v>
      </c>
      <c r="I96" s="3">
        <f>(D88+D89+D90+D91+D92+D93+D94+D95+D96)/(($B$88+E96)/2)</f>
        <v>0.7262569832402235</v>
      </c>
      <c r="J96" s="3">
        <f t="shared" si="5"/>
        <v>0.8819875776397516</v>
      </c>
      <c r="K96" s="3">
        <f t="shared" si="9"/>
        <v>0.8322981366459627</v>
      </c>
      <c r="L96">
        <v>3.5</v>
      </c>
      <c r="P96" s="6"/>
    </row>
    <row r="97" spans="1:16" ht="12.75">
      <c r="A97" s="2">
        <v>44287</v>
      </c>
      <c r="B97">
        <v>41.5</v>
      </c>
      <c r="C97">
        <v>3</v>
      </c>
      <c r="D97">
        <v>3</v>
      </c>
      <c r="E97">
        <f t="shared" si="6"/>
        <v>41.5</v>
      </c>
      <c r="F97" s="5">
        <f t="shared" si="7"/>
        <v>0</v>
      </c>
      <c r="G97" s="3">
        <f t="shared" si="8"/>
        <v>0.07228915662650602</v>
      </c>
      <c r="H97" s="3">
        <f>(D94+D95+D96+D97)/(($B$94+E97)/2)</f>
        <v>0.4022346368715084</v>
      </c>
      <c r="I97" s="3">
        <f>(D88+D89+D90+D91+D92+D93+D94+D95+D96+D97)/(($B$88+E97)/2)</f>
        <v>0.7932960893854749</v>
      </c>
      <c r="J97" s="3">
        <f t="shared" si="5"/>
        <v>0.8875739644970414</v>
      </c>
      <c r="K97" s="3">
        <f t="shared" si="9"/>
        <v>0.8402366863905325</v>
      </c>
      <c r="L97">
        <v>3</v>
      </c>
      <c r="P97" s="6"/>
    </row>
    <row r="98" spans="1:16" ht="12.75">
      <c r="A98" s="2">
        <v>44317</v>
      </c>
      <c r="B98">
        <v>41.5</v>
      </c>
      <c r="C98">
        <v>2</v>
      </c>
      <c r="D98">
        <v>3</v>
      </c>
      <c r="E98">
        <f t="shared" si="6"/>
        <v>40.5</v>
      </c>
      <c r="F98" s="5">
        <f t="shared" si="7"/>
        <v>-1</v>
      </c>
      <c r="G98" s="3">
        <f t="shared" si="8"/>
        <v>0.07317073170731707</v>
      </c>
      <c r="H98" s="3">
        <f>(D94+D95+D96+D97+D98)/(($B$94+E98)/2)</f>
        <v>0.4745762711864407</v>
      </c>
      <c r="I98" s="3">
        <f>(D88+D89+D90+D91+D92+D93+D94+D95+D96+D97+D98)/(($B$88+E98)/2)</f>
        <v>0.8700564971751412</v>
      </c>
      <c r="J98" s="3">
        <f t="shared" si="5"/>
        <v>0.9050279329608939</v>
      </c>
      <c r="K98" s="3">
        <f t="shared" si="9"/>
        <v>0.8603351955307262</v>
      </c>
      <c r="L98">
        <v>3</v>
      </c>
      <c r="P98" s="6"/>
    </row>
    <row r="99" spans="1:16" ht="12.75">
      <c r="A99" s="2">
        <v>44348</v>
      </c>
      <c r="B99">
        <v>40.5</v>
      </c>
      <c r="C99">
        <v>3.5</v>
      </c>
      <c r="D99">
        <v>2</v>
      </c>
      <c r="E99">
        <f t="shared" si="6"/>
        <v>42</v>
      </c>
      <c r="F99" s="5">
        <f t="shared" si="7"/>
        <v>1.5</v>
      </c>
      <c r="G99" s="3">
        <f t="shared" si="8"/>
        <v>0.048484848484848485</v>
      </c>
      <c r="H99" s="3">
        <f>(D94+D95+D96+D97+D98+D99)/(($B$94+E99)/2)</f>
        <v>0.5111111111111111</v>
      </c>
      <c r="I99" s="3">
        <f>(D88+D89+D90+D91+D92+D93+D94+D95+D96+D97+D98+D99)/(($B$88+E99)/2)</f>
        <v>0.9</v>
      </c>
      <c r="J99" s="3">
        <f t="shared" si="5"/>
        <v>0.9</v>
      </c>
      <c r="K99" s="3">
        <f t="shared" si="9"/>
        <v>0.8777777777777778</v>
      </c>
      <c r="L99">
        <v>2</v>
      </c>
      <c r="P99" s="6"/>
    </row>
    <row r="100" spans="1:16" ht="12.75">
      <c r="A100" s="2">
        <v>44378</v>
      </c>
      <c r="B100">
        <v>42</v>
      </c>
      <c r="C100">
        <v>4</v>
      </c>
      <c r="D100">
        <v>2</v>
      </c>
      <c r="E100">
        <f t="shared" si="6"/>
        <v>44</v>
      </c>
      <c r="F100" s="5">
        <f t="shared" si="7"/>
        <v>2</v>
      </c>
      <c r="G100" s="3">
        <f t="shared" si="8"/>
        <v>0.046511627906976744</v>
      </c>
      <c r="H100" s="3">
        <f>(D94+D95+D96+D97+D98+D99+D100)/(($B$94+E100)/2)</f>
        <v>0.5434782608695652</v>
      </c>
      <c r="I100" s="3">
        <f>(D100)/(($B$100+E100)/2)</f>
        <v>0.046511627906976744</v>
      </c>
      <c r="J100" s="3">
        <f t="shared" si="5"/>
        <v>0.8522727272727273</v>
      </c>
      <c r="K100" s="3">
        <f t="shared" si="9"/>
        <v>0.8295454545454546</v>
      </c>
      <c r="L100">
        <v>2</v>
      </c>
      <c r="P100" s="6"/>
    </row>
    <row r="101" spans="1:16" ht="12.75">
      <c r="A101" s="2">
        <v>44409</v>
      </c>
      <c r="B101">
        <v>44</v>
      </c>
      <c r="C101">
        <v>1</v>
      </c>
      <c r="D101">
        <v>1</v>
      </c>
      <c r="E101">
        <f t="shared" si="6"/>
        <v>44</v>
      </c>
      <c r="F101" s="5">
        <f t="shared" si="7"/>
        <v>0</v>
      </c>
      <c r="G101" s="3">
        <f t="shared" si="8"/>
        <v>0.022727272727272728</v>
      </c>
      <c r="H101" s="3">
        <f>(D94+D95+D96+D97+D98+D99+D100+D101)/(($B$94+E101)/2)</f>
        <v>0.5652173913043478</v>
      </c>
      <c r="I101" s="3">
        <f>(D100+D101)/(($B$100+E101)/2)</f>
        <v>0.06976744186046512</v>
      </c>
      <c r="J101" s="3">
        <f t="shared" si="5"/>
        <v>0.8095238095238095</v>
      </c>
      <c r="K101" s="3">
        <f t="shared" si="9"/>
        <v>0.7857142857142857</v>
      </c>
      <c r="L101">
        <v>1</v>
      </c>
      <c r="P101" s="6"/>
    </row>
    <row r="102" spans="1:16" ht="12.75">
      <c r="A102" s="2">
        <v>44440</v>
      </c>
      <c r="B102">
        <v>44</v>
      </c>
      <c r="C102">
        <v>0</v>
      </c>
      <c r="D102">
        <v>3</v>
      </c>
      <c r="E102">
        <f t="shared" si="6"/>
        <v>41</v>
      </c>
      <c r="F102" s="5">
        <f t="shared" si="7"/>
        <v>-3</v>
      </c>
      <c r="G102" s="3">
        <f t="shared" si="8"/>
        <v>0.07058823529411765</v>
      </c>
      <c r="H102" s="3">
        <f>(D94+D95+D96+D97+D98+D99+D100+D101+D102)/(($B$94+E102)/2)</f>
        <v>0.651685393258427</v>
      </c>
      <c r="I102" s="3">
        <f>(D100+D101+D102)/(($B$100+E102)/2)</f>
        <v>0.14457831325301204</v>
      </c>
      <c r="J102" s="3">
        <f t="shared" si="5"/>
        <v>0.8181818181818182</v>
      </c>
      <c r="K102" s="3">
        <f t="shared" si="9"/>
        <v>0.7954545454545454</v>
      </c>
      <c r="L102">
        <v>3</v>
      </c>
      <c r="P102" s="6"/>
    </row>
    <row r="103" spans="1:16" ht="12.75">
      <c r="A103" s="2">
        <v>44470</v>
      </c>
      <c r="B103">
        <v>41</v>
      </c>
      <c r="C103">
        <v>2</v>
      </c>
      <c r="D103">
        <v>6</v>
      </c>
      <c r="E103">
        <f t="shared" si="6"/>
        <v>37</v>
      </c>
      <c r="F103" s="5">
        <f t="shared" si="7"/>
        <v>-4</v>
      </c>
      <c r="G103" s="3">
        <f t="shared" si="8"/>
        <v>0.15384615384615385</v>
      </c>
      <c r="H103" s="3">
        <f>(D94+D95+D96+D97+D98+D99+D100+D101+D102+D103)/(($B$94+E103)/2)</f>
        <v>0.8235294117647058</v>
      </c>
      <c r="I103" s="3">
        <f>(D100+D101+D102+D103)/(($B$100+E103)/2)</f>
        <v>0.3037974683544304</v>
      </c>
      <c r="J103" s="3">
        <f t="shared" si="5"/>
        <v>0.9575757575757575</v>
      </c>
      <c r="K103" s="3">
        <f t="shared" si="9"/>
        <v>0.9333333333333333</v>
      </c>
      <c r="L103">
        <v>6</v>
      </c>
      <c r="P103" s="6"/>
    </row>
    <row r="104" spans="1:16" ht="12.75">
      <c r="A104" s="2">
        <v>44501</v>
      </c>
      <c r="B104">
        <v>37</v>
      </c>
      <c r="C104">
        <v>0.5</v>
      </c>
      <c r="D104">
        <v>3</v>
      </c>
      <c r="E104">
        <f t="shared" si="6"/>
        <v>34.5</v>
      </c>
      <c r="F104" s="5">
        <f t="shared" si="7"/>
        <v>-2.5</v>
      </c>
      <c r="G104" s="3">
        <f t="shared" si="8"/>
        <v>0.08391608391608392</v>
      </c>
      <c r="H104" s="3">
        <f>(D94+D95+D96+D97+D98+D99+D100+D101+D102+D103+D104)/(($B$94+E104)/2)</f>
        <v>0.9212121212121213</v>
      </c>
      <c r="I104" s="3">
        <f>(D100+D101+D102+D103+D104)/(($B$100+E104)/2)</f>
        <v>0.39215686274509803</v>
      </c>
      <c r="J104" s="3">
        <f aca="true" t="shared" si="10" ref="J104:J110">(D93+D94+D95+D96+D97+D98+D99+D100+D101+D102+D103+D104)/((B93+E104)/2)</f>
        <v>1</v>
      </c>
      <c r="K104" s="3">
        <f t="shared" si="9"/>
        <v>0.9759036144578314</v>
      </c>
      <c r="L104">
        <v>3</v>
      </c>
      <c r="P104" s="6"/>
    </row>
    <row r="105" spans="1:16" ht="12.75">
      <c r="A105" s="2">
        <v>44531</v>
      </c>
      <c r="B105">
        <v>34.5</v>
      </c>
      <c r="C105">
        <v>3</v>
      </c>
      <c r="D105">
        <v>4</v>
      </c>
      <c r="E105">
        <f t="shared" si="6"/>
        <v>33.5</v>
      </c>
      <c r="F105" s="5">
        <f t="shared" si="7"/>
        <v>-1</v>
      </c>
      <c r="G105" s="3">
        <f t="shared" si="8"/>
        <v>0.11764705882352941</v>
      </c>
      <c r="H105" s="3">
        <f>(D94+D95+D96+D97+D98+D99+D100+D101+D102+D103+D104+D105)/(($B$94+E105)/2)</f>
        <v>1.030674846625767</v>
      </c>
      <c r="I105" s="3">
        <f>(D100+D101+D102+D103+D104+D105)/(($B$100+E105)/2)</f>
        <v>0.5033112582781457</v>
      </c>
      <c r="J105" s="3">
        <f t="shared" si="10"/>
        <v>1.030674846625767</v>
      </c>
      <c r="K105" s="3">
        <f t="shared" si="9"/>
        <v>1.0061349693251533</v>
      </c>
      <c r="L105">
        <v>4</v>
      </c>
      <c r="P105" s="6"/>
    </row>
    <row r="106" spans="1:12" ht="12.75">
      <c r="A106" s="2">
        <v>44562</v>
      </c>
      <c r="B106">
        <v>33.5</v>
      </c>
      <c r="C106">
        <v>3</v>
      </c>
      <c r="D106">
        <v>0</v>
      </c>
      <c r="E106">
        <f t="shared" si="6"/>
        <v>36.5</v>
      </c>
      <c r="F106" s="5">
        <f t="shared" si="7"/>
        <v>3</v>
      </c>
      <c r="G106" s="3">
        <f t="shared" si="8"/>
        <v>0</v>
      </c>
      <c r="H106" s="3">
        <f>(D106)/(($B$106+E106)/2)</f>
        <v>0</v>
      </c>
      <c r="I106" s="3">
        <f>(D100+D101+D102+D103+D104+D105+D106)/(($B$100+E106)/2)</f>
        <v>0.4840764331210191</v>
      </c>
      <c r="J106" s="3">
        <f t="shared" si="10"/>
        <v>0.8535031847133758</v>
      </c>
      <c r="K106" s="3">
        <f t="shared" si="9"/>
        <v>0.8280254777070064</v>
      </c>
      <c r="L106">
        <v>0</v>
      </c>
    </row>
    <row r="107" spans="1:12" ht="12.75">
      <c r="A107" s="2">
        <v>44593</v>
      </c>
      <c r="B107">
        <v>36.5</v>
      </c>
      <c r="C107">
        <v>2</v>
      </c>
      <c r="D107">
        <v>5</v>
      </c>
      <c r="E107">
        <f t="shared" si="6"/>
        <v>33.5</v>
      </c>
      <c r="F107" s="5">
        <f t="shared" si="7"/>
        <v>-3</v>
      </c>
      <c r="G107" s="3">
        <f t="shared" si="8"/>
        <v>0.14285714285714285</v>
      </c>
      <c r="H107" s="3">
        <f>(D106+D107)/(($B$106+E107)/2)</f>
        <v>0.14925373134328357</v>
      </c>
      <c r="I107" s="3">
        <f>(D100+D101+D102+D103+D104+D105+D106+D107)/(($B$100+E107)/2)</f>
        <v>0.6357615894039735</v>
      </c>
      <c r="J107" s="3">
        <f t="shared" si="10"/>
        <v>0.9403973509933775</v>
      </c>
      <c r="K107" s="3">
        <f t="shared" si="9"/>
        <v>0.9403973509933775</v>
      </c>
      <c r="L107">
        <v>5</v>
      </c>
    </row>
    <row r="108" spans="1:12" ht="12.75">
      <c r="A108" s="2">
        <v>44621</v>
      </c>
      <c r="B108">
        <v>33.5</v>
      </c>
      <c r="C108">
        <v>1</v>
      </c>
      <c r="D108">
        <v>4</v>
      </c>
      <c r="E108">
        <f t="shared" si="6"/>
        <v>30.5</v>
      </c>
      <c r="F108" s="5">
        <f t="shared" si="7"/>
        <v>-3</v>
      </c>
      <c r="G108" s="3">
        <f t="shared" si="8"/>
        <v>0.125</v>
      </c>
      <c r="H108" s="3">
        <f>(D106+D107+D108)/(($B$106+E108)/2)</f>
        <v>0.28125</v>
      </c>
      <c r="I108" s="3">
        <f>(D100+D101+D102+D103+D104+D105+D106+D107+D108)/(($B$100+E108)/2)</f>
        <v>0.7724137931034483</v>
      </c>
      <c r="J108" s="3">
        <f t="shared" si="10"/>
        <v>1</v>
      </c>
      <c r="K108" s="3">
        <f t="shared" si="9"/>
        <v>1</v>
      </c>
      <c r="L108">
        <v>4</v>
      </c>
    </row>
    <row r="109" spans="1:16" ht="12.75">
      <c r="A109" s="2">
        <v>44652</v>
      </c>
      <c r="B109">
        <v>30.5</v>
      </c>
      <c r="C109">
        <v>5</v>
      </c>
      <c r="D109">
        <v>2</v>
      </c>
      <c r="E109">
        <f t="shared" si="6"/>
        <v>33.5</v>
      </c>
      <c r="F109" s="5">
        <f t="shared" si="7"/>
        <v>3</v>
      </c>
      <c r="G109" s="3">
        <f t="shared" si="8"/>
        <v>0.0625</v>
      </c>
      <c r="H109" s="3">
        <f>(D106+D107+D108+D109)/(($B$106+E109)/2)</f>
        <v>0.3283582089552239</v>
      </c>
      <c r="I109" s="3">
        <f>(D100+D101+D102+D103+D104+D105+D106+D107+D108+D109)/(($B$100+E109)/2)</f>
        <v>0.7947019867549668</v>
      </c>
      <c r="J109" s="3">
        <f t="shared" si="10"/>
        <v>0.9333333333333333</v>
      </c>
      <c r="K109" s="3">
        <f>((L98-O98)+(L99-O99)+(L100-O100)+(L101-O101)+(L102-O102)+(L103-O103)+(L104-O104)+(L105-O105)+(L106-O106)+(L107-O107)+(L108-O108)+(L109-O109))/((B98+E109)/2)</f>
        <v>0.9333333333333333</v>
      </c>
      <c r="L109">
        <v>2</v>
      </c>
      <c r="P109" s="6"/>
    </row>
    <row r="110" spans="1:16" ht="12.75">
      <c r="A110" s="2">
        <v>44682</v>
      </c>
      <c r="B110">
        <v>33.5</v>
      </c>
      <c r="C110">
        <v>3</v>
      </c>
      <c r="D110">
        <v>1</v>
      </c>
      <c r="E110">
        <f t="shared" si="6"/>
        <v>35.5</v>
      </c>
      <c r="F110" s="5">
        <f t="shared" si="7"/>
        <v>2</v>
      </c>
      <c r="G110" s="3">
        <f t="shared" si="8"/>
        <v>0.028985507246376812</v>
      </c>
      <c r="H110" s="3">
        <f>(D106+D107+D108+D109+D110)/(($B$106+E110)/2)</f>
        <v>0.34782608695652173</v>
      </c>
      <c r="I110" s="3">
        <f>(D100+D101+D102+D103+D104+D105+D106+D107+D108+D109+D110)/(($B$100+E110)/2)</f>
        <v>0.8</v>
      </c>
      <c r="J110" s="3">
        <f t="shared" si="10"/>
        <v>0.868421052631579</v>
      </c>
      <c r="K110" s="3">
        <f t="shared" si="9"/>
        <v>0.868421052631579</v>
      </c>
      <c r="L110">
        <v>1</v>
      </c>
      <c r="P110" s="6"/>
    </row>
    <row r="111" spans="1:16" ht="12.75">
      <c r="A111" s="26">
        <v>44713</v>
      </c>
      <c r="B111">
        <v>35.5</v>
      </c>
      <c r="C111">
        <v>7</v>
      </c>
      <c r="D111">
        <v>3</v>
      </c>
      <c r="E111">
        <f t="shared" si="6"/>
        <v>39.5</v>
      </c>
      <c r="F111" s="5">
        <f t="shared" si="7"/>
        <v>4</v>
      </c>
      <c r="G111" s="3">
        <f t="shared" si="8"/>
        <v>0.08</v>
      </c>
      <c r="H111" s="3">
        <f>(D106+D107+D108+D109+D110+D111)/(($B$106+E111)/2)</f>
        <v>0.410958904109589</v>
      </c>
      <c r="I111" s="3">
        <f>(D100+D101+D102+D103+D104+D105+D106+D107+D108+D109+D110+D111)/(($B$100+E111)/2)</f>
        <v>0.8343558282208589</v>
      </c>
      <c r="J111" s="25">
        <f>(D100+D101+D102+D103+D104+D105+D106+D107+D108+D109+D110+D111)/((B100+E111)/2)</f>
        <v>0.8343558282208589</v>
      </c>
      <c r="K111" s="3">
        <f>((L100-O100)+(L101-O101)+(L102-O102)+(L103-O103)+(L104-O104)+(L105-O105)+(L106-O106)+(L107-O107)+(L108-O108)+(L109-O109)+(L110-O110)+(L111-O111))/((B100+E111)/2)</f>
        <v>0.8343558282208589</v>
      </c>
      <c r="L111">
        <v>3</v>
      </c>
      <c r="P111" s="6"/>
    </row>
    <row r="112" spans="1:16" ht="12.75">
      <c r="A112" s="26">
        <v>44743</v>
      </c>
      <c r="F112" s="5"/>
      <c r="G112" s="3"/>
      <c r="H112" s="3"/>
      <c r="I112" s="3"/>
      <c r="J112" s="25">
        <f>(D101+D102+D103+D104+D105+D106+D107+D108+D109+D110+D111)/((B101+E111)/2)</f>
        <v>0.7664670658682635</v>
      </c>
      <c r="K112" s="3">
        <f>((L101-O101)+(L102-O102)+(L103-O103)+(L104-O104)+(L105-O105)+(L106-O106)+(L107-O107)+(L108-O108)+(L109-O109)+(L110-O110)+(L111-O111)+(L112-O112))/((B101+E111)/2)</f>
        <v>0.7664670658682635</v>
      </c>
      <c r="P112" s="6"/>
    </row>
    <row r="113" spans="1:16" ht="12.75">
      <c r="A113" s="2">
        <v>44774</v>
      </c>
      <c r="F113" s="5"/>
      <c r="G113" s="3"/>
      <c r="H113" s="3"/>
      <c r="I113" s="3"/>
      <c r="J113" s="3">
        <f>(D102+D103+D104+D105+D106+D107+D108+D109+D110+D111)/((B102+E111)/2)</f>
        <v>0.7425149700598802</v>
      </c>
      <c r="K113" s="3">
        <f>((L102-O102)+(L103-O103)+(L104-O104)+(L105-O105)+(L106-O106)+(L107-O107)+(L108-O108)+(L109-O109)+(L110-O110)+(L111-O111)+(L112-O112)+(L113-O113))/((B102+E111)/2)</f>
        <v>0.7425149700598802</v>
      </c>
      <c r="P113" s="6"/>
    </row>
    <row r="114" spans="1:16" ht="12.75">
      <c r="A114" s="2">
        <v>44805</v>
      </c>
      <c r="F114" s="5"/>
      <c r="G114" s="3"/>
      <c r="H114" s="3"/>
      <c r="I114" s="3"/>
      <c r="J114" s="25">
        <f>(D103+D104+D105+D106+D107+D108+D109+D110+D111)/((B103+E111)/2)</f>
        <v>0.6956521739130435</v>
      </c>
      <c r="K114" s="3">
        <f>((L103-O103)+(L104-O104)+(L105-O105)+(L106-O106)+(L107-O107)+(L108-O108)+(L109-O109)+(L110-O110)+(L111-O111)+(L112-O112)+(L113-O113)+(L114-O114))/((B103+E111)/2)</f>
        <v>0.6956521739130435</v>
      </c>
      <c r="P114" s="6"/>
    </row>
    <row r="115" spans="1:16" ht="12.75">
      <c r="A115" s="2"/>
      <c r="F115" s="5"/>
      <c r="G115" s="3"/>
      <c r="H115" s="3"/>
      <c r="I115" s="3"/>
      <c r="J115" s="25"/>
      <c r="K115" s="3"/>
      <c r="P115" s="6"/>
    </row>
    <row r="116" spans="1:16" ht="13.5" thickBot="1">
      <c r="A116" s="34" t="s">
        <v>17</v>
      </c>
      <c r="F116" s="5"/>
      <c r="G116" s="3"/>
      <c r="H116" s="3"/>
      <c r="I116" s="3"/>
      <c r="J116" s="25"/>
      <c r="K116" s="3"/>
      <c r="P116" s="6"/>
    </row>
    <row r="117" spans="1:12" s="19" customFormat="1" ht="12.75">
      <c r="A117" s="28">
        <v>44743</v>
      </c>
      <c r="B117" s="29">
        <v>38.5</v>
      </c>
      <c r="C117" s="29">
        <v>4</v>
      </c>
      <c r="D117" s="29">
        <v>3</v>
      </c>
      <c r="E117" s="29">
        <f>B117+C117-D117</f>
        <v>39.5</v>
      </c>
      <c r="F117" s="30">
        <f>C117-D117</f>
        <v>1</v>
      </c>
      <c r="G117" s="31">
        <f>D117/((B117+E117)/2)</f>
        <v>0.07692307692307693</v>
      </c>
      <c r="H117" s="31">
        <f>(D106+D107+D108+D109+D110+D111+D117)/(($B$106+E117)/2)</f>
        <v>0.4931506849315068</v>
      </c>
      <c r="I117" s="31">
        <f>(D117)/(($B$117+E117)/2)</f>
        <v>0.07692307692307693</v>
      </c>
      <c r="J117" s="29"/>
      <c r="K117" s="31"/>
      <c r="L117" s="29">
        <v>3</v>
      </c>
    </row>
    <row r="118" spans="1:13" ht="12.75">
      <c r="A118" s="26">
        <v>44774</v>
      </c>
      <c r="B118" s="24">
        <v>39.5</v>
      </c>
      <c r="C118" s="24">
        <v>0</v>
      </c>
      <c r="D118" s="24">
        <v>1</v>
      </c>
      <c r="E118" s="19">
        <f>B118+C118-D118</f>
        <v>38.5</v>
      </c>
      <c r="F118" s="32">
        <f>C118-D118</f>
        <v>-1</v>
      </c>
      <c r="G118" s="25">
        <f>D118/((B118+E118)/2)</f>
        <v>0.02564102564102564</v>
      </c>
      <c r="H118" s="25">
        <f>(D106+D107+D108+D109+D110+D111+D117+D118)/(($B$106+E118)/2)</f>
        <v>0.5277777777777778</v>
      </c>
      <c r="I118" s="25">
        <f>(D117+D118)/(($B$117+E118)/2)</f>
        <v>0.1038961038961039</v>
      </c>
      <c r="J118" s="19"/>
      <c r="K118" s="25"/>
      <c r="L118" s="24">
        <v>1</v>
      </c>
      <c r="M118" s="19"/>
    </row>
    <row r="119" spans="1:13" ht="12.75">
      <c r="A119" s="26">
        <v>44805</v>
      </c>
      <c r="B119" s="24">
        <v>38.5</v>
      </c>
      <c r="C119" s="24">
        <v>3</v>
      </c>
      <c r="D119" s="24">
        <v>0</v>
      </c>
      <c r="E119" s="19">
        <f>B119+C119-D119</f>
        <v>41.5</v>
      </c>
      <c r="F119" s="32">
        <f>C119-D119</f>
        <v>3</v>
      </c>
      <c r="G119" s="25">
        <f>D119/((B119+E119)/2)</f>
        <v>0</v>
      </c>
      <c r="H119" s="25">
        <f>(D106+D107+D108+D109+D110+D111+D117+D118+D119)/(($B$106+E119)/2)</f>
        <v>0.5066666666666667</v>
      </c>
      <c r="I119" s="25">
        <f>(D117+D118+D119)/(($B$117+E119)/2)</f>
        <v>0.1</v>
      </c>
      <c r="J119" s="19"/>
      <c r="K119" s="25"/>
      <c r="L119" s="24">
        <v>0</v>
      </c>
      <c r="M119" s="19"/>
    </row>
    <row r="120" spans="1:13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94">
      <selection activeCell="J117" sqref="J11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3.5" thickBot="1">
      <c r="A114" s="2"/>
      <c r="F114" s="5"/>
      <c r="G114" s="3"/>
      <c r="H114" s="3"/>
      <c r="I114" s="3"/>
      <c r="J114" s="3"/>
      <c r="K114" s="3"/>
    </row>
    <row r="115" spans="1:11" ht="13.5" thickTop="1">
      <c r="A115" s="20">
        <v>44743</v>
      </c>
      <c r="B115" s="21">
        <v>10</v>
      </c>
      <c r="C115" s="21">
        <v>2</v>
      </c>
      <c r="D115" s="21">
        <v>0</v>
      </c>
      <c r="E115" s="21">
        <f>B115+C115-D115</f>
        <v>12</v>
      </c>
      <c r="F115" s="22">
        <f>C115-D115</f>
        <v>2</v>
      </c>
      <c r="G115" s="23">
        <f>D115/((B115+E115)/2)</f>
        <v>0</v>
      </c>
      <c r="H115" s="23">
        <f>(D105+D106+D107+D108+D109+D110+D115)/(($B$105+E115)/2)</f>
        <v>0.18181818181818182</v>
      </c>
      <c r="I115" s="23">
        <f>(D115)/(($B$115+E115)/2)</f>
        <v>0</v>
      </c>
      <c r="J115" s="23"/>
      <c r="K115" s="23"/>
    </row>
    <row r="116" spans="1:11" ht="12.75">
      <c r="A116" s="2">
        <v>44774</v>
      </c>
      <c r="B116" s="24">
        <v>12</v>
      </c>
      <c r="C116" s="24">
        <v>1</v>
      </c>
      <c r="D116" s="24">
        <v>0</v>
      </c>
      <c r="E116">
        <f>B116+C116-D116</f>
        <v>13</v>
      </c>
      <c r="F116" s="5">
        <f>C116-D116</f>
        <v>1</v>
      </c>
      <c r="G116" s="3">
        <f>D116/((B116+E116)/2)</f>
        <v>0</v>
      </c>
      <c r="H116" s="3">
        <f>(D105+D106+D107+D108+D109+D110+D115+D116)/(($B$105+E116)/2)</f>
        <v>0.17391304347826086</v>
      </c>
      <c r="I116" s="3">
        <f>(D115+D116)/(($B$115+E116)/2)</f>
        <v>0</v>
      </c>
      <c r="J116" s="3"/>
      <c r="K116" s="3"/>
    </row>
    <row r="117" spans="1:11" ht="12.75">
      <c r="A117" s="2">
        <v>44805</v>
      </c>
      <c r="B117" s="24">
        <v>13</v>
      </c>
      <c r="C117" s="24">
        <v>0</v>
      </c>
      <c r="D117" s="24">
        <v>0</v>
      </c>
      <c r="E117">
        <f>B117+C117-D117</f>
        <v>13</v>
      </c>
      <c r="F117" s="5">
        <f>C117-D117</f>
        <v>0</v>
      </c>
      <c r="G117" s="3">
        <f>D117/((B117+E117)/2)</f>
        <v>0</v>
      </c>
      <c r="H117" s="3">
        <f>(D105+D106+D107+D108+D109+D110+D115+D116+D117)/(($B$105+E117)/2)</f>
        <v>0.17391304347826086</v>
      </c>
      <c r="I117" s="3">
        <f>(D115+D116+D117)/(($B$115+E117)/2)</f>
        <v>0</v>
      </c>
      <c r="J117" s="3"/>
      <c r="K117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92">
      <selection activeCell="A114" sqref="A11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>B111+C111-D111</f>
        <v>119.5</v>
      </c>
      <c r="F111" s="11">
        <f>C111-D111</f>
        <v>5</v>
      </c>
      <c r="G111" s="15">
        <f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>(D100+D101+D102+D103+D104+D105+D106+D107+D108+D109+D110+D111)/((B100+E111)/2)</f>
        <v>0.8530020703933747</v>
      </c>
      <c r="K111" s="15">
        <f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>B112+C112-D112</f>
        <v>124.5</v>
      </c>
      <c r="F112" s="17">
        <f>C112-D112</f>
        <v>5</v>
      </c>
      <c r="G112" s="18">
        <f>D112/((B112+E112)/2)</f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>(D101+D102+D103+D104+D105+D106+D107+D108+D109+D110+D111+D112)/((B101+E112)/2)</f>
        <v>0.8228105906313645</v>
      </c>
      <c r="K112" s="18">
        <f>((L101-O101)+(L102-O102)+(L103-O103)+(L104-O104)+(L105-O105)+(L106-O106)+(L107-O107)+(L108-O108)+(L109-O109)+(L110-O110)+(L111-O111)+(L112-O112))/((B101+E112)/2)</f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9</v>
      </c>
      <c r="D113" s="16">
        <f>SUM('CHS CM'!D113+'LSF CM'!D5+'One Hope CM'!D113)</f>
        <v>3</v>
      </c>
      <c r="E113" s="16">
        <f>B113+C113-D113</f>
        <v>130.5</v>
      </c>
      <c r="F113" s="17">
        <f>C113-D113</f>
        <v>6</v>
      </c>
      <c r="G113" s="18">
        <f>D113/((B113+E113)/2)</f>
        <v>0.023529411764705882</v>
      </c>
      <c r="H113" s="18">
        <f>(D105+D106+D107+D108+D109+D110+D111+D112+D113)/(($B$105+E113)/2)</f>
        <v>0.5555555555555556</v>
      </c>
      <c r="I113" s="18">
        <f>(D111+D112+D113)/(($B$111+E113)/2)</f>
        <v>0.12244897959183673</v>
      </c>
      <c r="J113" s="18">
        <f>(D102+D103+D104+D105+D106+D107+D108+D109+D110+D111+D112+D113)/((B102+E113)/2)</f>
        <v>0.772635814889336</v>
      </c>
      <c r="K113" s="18">
        <f>((L102-O102)+(L103-O103)+(L104-O104)+(L105-O105)+(L106-O106)+(L107-O107)+(L108-O108)+(L109-O109)+(L110-O110)+(L111-O111)+(L112-O112)+(L113-O113))/((B102+E113)/2)</f>
        <v>0.716297786720322</v>
      </c>
      <c r="L113">
        <v>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91">
      <selection activeCell="A113" sqref="A11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>B111+C111-D111</f>
        <v>31</v>
      </c>
      <c r="F111" s="11">
        <f>C111-D111</f>
        <v>1</v>
      </c>
      <c r="G111" s="15">
        <f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>(D100+D101+D102+D103+D104+D105+D106+D107+D108+D109+D110+D111)/((B100+E111)/2)</f>
        <v>0.5901639344262295</v>
      </c>
      <c r="K111" s="15">
        <f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>B112+C112-D112</f>
        <v>32</v>
      </c>
      <c r="F112" s="17">
        <f>C112-D112</f>
        <v>1</v>
      </c>
      <c r="G112" s="18">
        <f>D112/((B112+E112)/2)</f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>(D101+D102+D103+D104+D105+D106+D107+D108+D109+D110+D111+D112)/((B101+E112)/2)</f>
        <v>0.5806451612903226</v>
      </c>
      <c r="K112" s="18">
        <f>((L101-O101)+(L102-O102)+(L103-O103)+(L104-O104)+(L105-O105)+(L106-O106)+(L107-O107)+(L108-O108)+(L109-O109)+(L110-O110)+(L111-O111)+(L112-O112))/((B101+E112)/2)</f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>B113+C113-D113</f>
        <v>32</v>
      </c>
      <c r="F113" s="17">
        <f>C113-D113</f>
        <v>0</v>
      </c>
      <c r="G113" s="18">
        <f>D113/((B113+E113)/2)</f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>(D102+D103+D104+D105+D106+D107+D108+D109+D110+D111+D112+D113)/((B102+E113)/2)</f>
        <v>0.5333333333333333</v>
      </c>
      <c r="K113" s="18">
        <f>((L102-O102)+(L103-O103)+(L104-O104)+(L105-O105)+(L106-O106)+(L107-O107)+(L108-O108)+(L109-O109)+(L110-O110)+(L111-O111)+(L112-O112)+(L113-O113))/((B102+E113)/2)</f>
        <v>0.5</v>
      </c>
      <c r="L113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"/>
  <sheetViews>
    <sheetView zoomScaleSheetLayoutView="85" workbookViewId="0" topLeftCell="A97">
      <selection activeCell="P9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>B111+C111-D111</f>
        <v>34</v>
      </c>
      <c r="F111" s="5">
        <f>C111-D111</f>
        <v>2</v>
      </c>
      <c r="G111" s="3">
        <f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>(D100+D101+D102+D103+D104+D105+D106+D107+D108+D109+D110+D111)/((B100+E111)/2)</f>
        <v>0.8695652173913043</v>
      </c>
      <c r="K111" s="3">
        <f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.75">
      <c r="A112" s="2">
        <v>44774</v>
      </c>
      <c r="B112">
        <v>34</v>
      </c>
      <c r="C112">
        <v>6</v>
      </c>
      <c r="D112">
        <v>2</v>
      </c>
      <c r="E112">
        <f>B112+C112-D112</f>
        <v>38</v>
      </c>
      <c r="F112" s="5">
        <f>C112-D112</f>
        <v>4</v>
      </c>
      <c r="G112" s="3">
        <f>D112/((B112+E112)/2)</f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>(D101+D102+D103+D104+D105+D106+D107+D108+D109+D110+D111+D112)/((B101+E112)/2)</f>
        <v>0.8285714285714286</v>
      </c>
      <c r="K112" s="3">
        <f>((L101-O101)+(L102-O102)+(L103-O103)+(L104-O104)+(L105-O105)+(L106-O106)+(L107-O107)+(L108-O108)+(L109-O109)+(L110-O110)+(L111-O111)+(L112-O112))/((B101+E112)/2)</f>
        <v>0.7142857142857143</v>
      </c>
      <c r="L112">
        <v>1</v>
      </c>
      <c r="M112">
        <v>1</v>
      </c>
      <c r="P112" s="6"/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>B113+C113-D113</f>
        <v>43</v>
      </c>
      <c r="F113" s="5">
        <f>C113-D113</f>
        <v>5</v>
      </c>
      <c r="G113" s="3">
        <f>D113/((B113+E113)/2)</f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>(D102+D103+D104+D105+D106+D107+D108+D109+D110+D111+D112+D113)/((B102+E113)/2)</f>
        <v>0.6944444444444444</v>
      </c>
      <c r="K113" s="3">
        <f>((L102-O102)+(L103-O103)+(L104-O104)+(L105-O105)+(L106-O106)+(L107-O107)+(L108-O108)+(L109-O109)+(L110-O110)+(L111-O111)+(L112-O112)+(L113-O113))/((B102+E113)/2)</f>
        <v>0.5833333333333334</v>
      </c>
      <c r="L113">
        <v>0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00">
      <selection activeCell="P100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>B111+C111-D111</f>
        <v>8</v>
      </c>
      <c r="F111" s="5">
        <f>C111-D111</f>
        <v>-1</v>
      </c>
      <c r="G111" s="3">
        <f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>(D100+D101+D102+D103+D104+D105+D106+D107+D108+D109+D110+D111)/((B100+E111)/2)</f>
        <v>0.75</v>
      </c>
      <c r="K111" s="3">
        <f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>B112+C112-D112</f>
        <v>8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>(D101+D102+D103+D104+D105+D106+D107+D108+D109+D110+D111+D112)/((B101+E112)/2)</f>
        <v>0.75</v>
      </c>
      <c r="K112" s="3">
        <f>((L101-O101)+(L102-O102)+(L103-O103)+(L104-O104)+(L105-O105)+(L106-O106)+(L107-O107)+(L108-O108)+(L109-O109)+(L110-O110)+(L111-O111)+(L112-O112))/((B101+E112)/2)</f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>B113+C113-D113</f>
        <v>8</v>
      </c>
      <c r="F113" s="5">
        <f>C113-D113</f>
        <v>0</v>
      </c>
      <c r="G113" s="3">
        <f>D113/((B113+E113)/2)</f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>(D102+D103+D104+D105+D106+D107+D108+D109+D110+D111+D112+D113)/((B102+E113)/2)</f>
        <v>0.6666666666666666</v>
      </c>
      <c r="K113" s="3">
        <f>((L102-O102)+(L103-O103)+(L104-O104)+(L105-O105)+(L106-O106)+(L107-O107)+(L108-O108)+(L109-O109)+(L110-O110)+(L111-O111)+(L112-O112)+(L113-O113))/((B102+E113)/2)</f>
        <v>0.6666666666666666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8">
      <selection activeCell="P88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1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</row>
    <row r="6" spans="1:11" ht="12.75">
      <c r="A6" s="2"/>
      <c r="E6">
        <f t="shared" si="0"/>
        <v>0</v>
      </c>
      <c r="F6" s="5">
        <f t="shared" si="1"/>
        <v>0</v>
      </c>
      <c r="G6" s="3" t="e">
        <f t="shared" si="2"/>
        <v>#DIV/0!</v>
      </c>
      <c r="H6" s="3">
        <f>(D3+D4+D5+D6)/(($B$3+E6)/2)</f>
        <v>0.2077922077922078</v>
      </c>
      <c r="I6" s="3">
        <f>(D3+D4+D5+D6)/(($B$3+E6)/2)</f>
        <v>0.2077922077922078</v>
      </c>
      <c r="J6" s="3"/>
      <c r="K6" s="3"/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0.2077922077922078</v>
      </c>
      <c r="I7" s="3">
        <f>(D3+D4+D5+D6+D7)/(($B$3+E7)/2)</f>
        <v>0.2077922077922078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0.2077922077922078</v>
      </c>
      <c r="I8" s="3">
        <f>(D3+D4+D5+D6+D7+D8)/(($B$3+E8)/2)</f>
        <v>0.2077922077922078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0.2077922077922078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0.2077922077922078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0.2077922077922078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0.2077922077922078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0.2077922077922078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0.2077922077922078</v>
      </c>
      <c r="J14" s="3">
        <f aca="true" t="shared" si="3" ref="J14:J35">(D3+D4+D5+D6+D7+D8+D9+D10+D11+D12+D13+D14)/((B3+E14)/2)</f>
        <v>0.2077922077922078</v>
      </c>
      <c r="K14" s="3">
        <f aca="true" t="shared" si="4" ref="K14:K77">((L3-O3)+(L4-O4)+(L5-O5)+(L6-O6)+(L7-O7)+(L8-O8)+(L9-O9)+(L10-O10)+(L11-O11)+(L12-O12)+(L13-O13)+(L14-O14))/((B3+E14)/2)</f>
        <v>0.2077922077922078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0.05063291139240506</v>
      </c>
      <c r="K15" s="3">
        <f t="shared" si="4"/>
        <v>0.05063291139240506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</v>
      </c>
      <c r="K16" s="3">
        <f t="shared" si="4"/>
        <v>0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 t="e">
        <f t="shared" si="3"/>
        <v>#DIV/0!</v>
      </c>
      <c r="K17" s="3" t="e">
        <f t="shared" si="4"/>
        <v>#DIV/0!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/>
      <c r="E6">
        <f t="shared" si="0"/>
        <v>0</v>
      </c>
      <c r="F6" s="5">
        <f t="shared" si="1"/>
        <v>0</v>
      </c>
      <c r="G6" s="3" t="e">
        <f t="shared" si="2"/>
        <v>#DIV/0!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</v>
      </c>
      <c r="J14" s="3">
        <f aca="true" t="shared" si="3" ref="J14:J35">(D3+D4+D5+D6+D7+D8+D9+D10+D11+D12+D13+D14)/((B3+E14)/2)</f>
        <v>0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</v>
      </c>
      <c r="K15" s="3">
        <f t="shared" si="4"/>
        <v>0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</v>
      </c>
      <c r="K16" s="3">
        <f t="shared" si="4"/>
        <v>0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 t="e">
        <f t="shared" si="3"/>
        <v>#DIV/0!</v>
      </c>
      <c r="K17" s="3" t="e">
        <f t="shared" si="4"/>
        <v>#DIV/0!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2022-10-17T11:22:22Z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