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0" windowWidth="4680" windowHeight="4305" activeTab="3"/>
  </bookViews>
  <sheets>
    <sheet name="Roll-Up-All" sheetId="1" r:id="rId1"/>
    <sheet name="Roll-Up-CM" sheetId="2" r:id="rId2"/>
    <sheet name="Roll-Up-CM Supv" sheetId="3" r:id="rId3"/>
    <sheet name="CHS CM" sheetId="4" r:id="rId4"/>
    <sheet name="CHS CM Supv" sheetId="5" r:id="rId5"/>
    <sheet name="Devereux CM" sheetId="6" r:id="rId6"/>
    <sheet name="Devereux CM Supv" sheetId="7" r:id="rId7"/>
    <sheet name="One Hope CM" sheetId="8" r:id="rId8"/>
    <sheet name="One Hope CM Supv" sheetId="9" r:id="rId9"/>
  </sheets>
  <externalReferences>
    <externalReference r:id="rId12"/>
  </externalReferences>
  <definedNames>
    <definedName name="_xlnm.Print_Area" localSheetId="3">'CHS CM'!$A$1:$O$87</definedName>
  </definedNames>
  <calcPr fullCalcOnLoad="1"/>
</workbook>
</file>

<file path=xl/sharedStrings.xml><?xml version="1.0" encoding="utf-8"?>
<sst xmlns="http://schemas.openxmlformats.org/spreadsheetml/2006/main" count="132" uniqueCount="15">
  <si>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</si>
  <si>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</si>
  <si>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</si>
  <si>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</si>
  <si>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</si>
  <si>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</si>
  <si>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</si>
  <si>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</si>
  <si>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</si>
  <si>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</si>
  <si>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</si>
  <si>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</si>
  <si>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</si>
  <si>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</si>
  <si>
    <t>Transition from 4 CMOs to 3 (GCJFCS)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</si>
</sst>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-0.00"/>
    <numFmt numFmtId="166" formatCode="0.000_);\-0.000"/>
    <numFmt numFmtId="167" formatCode="0.0_);\-0.0"/>
    <numFmt numFmtId="168" formatCode="0_);\-0"/>
    <numFmt numFmtId="169" formatCode="[Red]#,##0.00"/>
    <numFmt numFmtId="170" formatCode="[Red]#,##0.00_;#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17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evereux.sharepoint.com/Data%20Warehouse\Contracts\Fiscal%2018-19\HFC%20CMO%20Turnover%20Tracking%20Spreadsheet%20thru%20FY18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ll-Up-All"/>
      <sheetName val="Roll-Up-CM"/>
      <sheetName val="Roll-Up-CM Supv"/>
      <sheetName val="CHS CM"/>
      <sheetName val="CHS CM Supv"/>
      <sheetName val="Devereux CM"/>
      <sheetName val="Devereux CM Supv"/>
      <sheetName val="One Hope CM"/>
      <sheetName val="One Hope CM Supv"/>
    </sheetNames>
    <sheetDataSet>
      <sheetData sheetId="3">
        <row r="3">
          <cell r="B3">
            <v>30</v>
          </cell>
          <cell r="C3">
            <v>0</v>
          </cell>
          <cell r="D3">
            <v>0</v>
          </cell>
        </row>
        <row r="4">
          <cell r="B4">
            <v>30</v>
          </cell>
          <cell r="C4">
            <v>3</v>
          </cell>
          <cell r="D4">
            <v>0</v>
          </cell>
        </row>
        <row r="5">
          <cell r="B5">
            <v>33</v>
          </cell>
          <cell r="C5">
            <v>0.5</v>
          </cell>
          <cell r="D5">
            <v>2</v>
          </cell>
        </row>
        <row r="6">
          <cell r="B6">
            <v>31.5</v>
          </cell>
          <cell r="C6">
            <v>1</v>
          </cell>
          <cell r="D6">
            <v>0</v>
          </cell>
        </row>
        <row r="7">
          <cell r="B7">
            <v>32.5</v>
          </cell>
          <cell r="C7">
            <v>1</v>
          </cell>
          <cell r="D7">
            <v>1</v>
          </cell>
        </row>
        <row r="8">
          <cell r="B8">
            <v>32.5</v>
          </cell>
          <cell r="C8">
            <v>1</v>
          </cell>
          <cell r="D8">
            <v>0</v>
          </cell>
        </row>
        <row r="9">
          <cell r="B9">
            <v>33.5</v>
          </cell>
          <cell r="C9">
            <v>1</v>
          </cell>
          <cell r="D9">
            <v>2</v>
          </cell>
        </row>
        <row r="10">
          <cell r="B10">
            <v>32.5</v>
          </cell>
          <cell r="C10">
            <v>1</v>
          </cell>
          <cell r="D10">
            <v>1</v>
          </cell>
        </row>
        <row r="11">
          <cell r="B11">
            <v>32.5</v>
          </cell>
          <cell r="C11">
            <v>1</v>
          </cell>
          <cell r="D11">
            <v>0</v>
          </cell>
        </row>
        <row r="12">
          <cell r="B12">
            <v>33.5</v>
          </cell>
          <cell r="C12">
            <v>0</v>
          </cell>
          <cell r="D12">
            <v>4</v>
          </cell>
        </row>
        <row r="13">
          <cell r="B13">
            <v>29.5</v>
          </cell>
          <cell r="C13">
            <v>2</v>
          </cell>
          <cell r="D13">
            <v>1</v>
          </cell>
        </row>
        <row r="14">
          <cell r="B14">
            <v>30.5</v>
          </cell>
          <cell r="C14">
            <v>1</v>
          </cell>
          <cell r="D14">
            <v>0</v>
          </cell>
        </row>
        <row r="15">
          <cell r="B15">
            <v>31.5</v>
          </cell>
          <cell r="C15">
            <v>3</v>
          </cell>
          <cell r="D15">
            <v>1</v>
          </cell>
        </row>
        <row r="16">
          <cell r="B16">
            <v>33.5</v>
          </cell>
          <cell r="C16">
            <v>1</v>
          </cell>
          <cell r="D16">
            <v>1</v>
          </cell>
        </row>
        <row r="17">
          <cell r="B17">
            <v>33.5</v>
          </cell>
          <cell r="C17">
            <v>1</v>
          </cell>
          <cell r="D17">
            <v>1</v>
          </cell>
        </row>
        <row r="18">
          <cell r="B18">
            <v>33.5</v>
          </cell>
          <cell r="C18">
            <v>1</v>
          </cell>
          <cell r="D18">
            <v>2</v>
          </cell>
        </row>
        <row r="19">
          <cell r="B19">
            <v>32.5</v>
          </cell>
          <cell r="C19">
            <v>1</v>
          </cell>
          <cell r="D19">
            <v>0</v>
          </cell>
        </row>
        <row r="20">
          <cell r="B20">
            <v>33.5</v>
          </cell>
          <cell r="C20">
            <v>0</v>
          </cell>
          <cell r="D20">
            <v>5</v>
          </cell>
        </row>
        <row r="21">
          <cell r="B21">
            <v>28.5</v>
          </cell>
          <cell r="C21">
            <v>3.5</v>
          </cell>
          <cell r="D21">
            <v>0</v>
          </cell>
        </row>
        <row r="22">
          <cell r="B22">
            <v>32</v>
          </cell>
          <cell r="C22">
            <v>2</v>
          </cell>
          <cell r="D22">
            <v>1</v>
          </cell>
        </row>
        <row r="23">
          <cell r="B23">
            <v>33</v>
          </cell>
          <cell r="C23">
            <v>1</v>
          </cell>
          <cell r="D23">
            <v>2</v>
          </cell>
        </row>
        <row r="24">
          <cell r="B24">
            <v>32</v>
          </cell>
          <cell r="C24">
            <v>2</v>
          </cell>
          <cell r="D24">
            <v>2</v>
          </cell>
        </row>
        <row r="25">
          <cell r="B25">
            <v>32</v>
          </cell>
          <cell r="C25">
            <v>2</v>
          </cell>
          <cell r="D25">
            <v>2</v>
          </cell>
        </row>
        <row r="26">
          <cell r="B26">
            <v>32</v>
          </cell>
          <cell r="C26">
            <v>1</v>
          </cell>
          <cell r="D26">
            <v>0</v>
          </cell>
        </row>
        <row r="27">
          <cell r="B27">
            <v>32</v>
          </cell>
          <cell r="C27">
            <v>4</v>
          </cell>
          <cell r="D27">
            <v>3</v>
          </cell>
        </row>
        <row r="28">
          <cell r="B28">
            <v>33</v>
          </cell>
          <cell r="C28">
            <v>3</v>
          </cell>
          <cell r="D28">
            <v>0</v>
          </cell>
        </row>
        <row r="29">
          <cell r="B29">
            <v>36</v>
          </cell>
          <cell r="C29">
            <v>1</v>
          </cell>
          <cell r="D29">
            <v>2</v>
          </cell>
        </row>
        <row r="30">
          <cell r="B30">
            <v>35</v>
          </cell>
          <cell r="C30">
            <v>0</v>
          </cell>
          <cell r="D30">
            <v>6</v>
          </cell>
        </row>
        <row r="31">
          <cell r="B31">
            <v>29</v>
          </cell>
          <cell r="C31">
            <v>2</v>
          </cell>
          <cell r="D31">
            <v>1</v>
          </cell>
        </row>
        <row r="32">
          <cell r="B32">
            <v>30</v>
          </cell>
          <cell r="C32">
            <v>0</v>
          </cell>
          <cell r="D32">
            <v>2</v>
          </cell>
        </row>
        <row r="33">
          <cell r="B33">
            <v>28</v>
          </cell>
          <cell r="C33">
            <v>1</v>
          </cell>
          <cell r="D33">
            <v>1</v>
          </cell>
        </row>
        <row r="34">
          <cell r="B34">
            <v>28</v>
          </cell>
          <cell r="C34">
            <v>5</v>
          </cell>
          <cell r="D34">
            <v>2</v>
          </cell>
        </row>
        <row r="35">
          <cell r="B35">
            <v>31</v>
          </cell>
          <cell r="C35">
            <v>1</v>
          </cell>
          <cell r="D35">
            <v>3</v>
          </cell>
        </row>
        <row r="36">
          <cell r="B36">
            <v>29</v>
          </cell>
          <cell r="C36">
            <v>2</v>
          </cell>
          <cell r="D36">
            <v>1</v>
          </cell>
        </row>
        <row r="37">
          <cell r="B37">
            <v>30</v>
          </cell>
          <cell r="C37">
            <v>5</v>
          </cell>
          <cell r="D37">
            <v>2</v>
          </cell>
        </row>
        <row r="38">
          <cell r="B38">
            <v>33</v>
          </cell>
          <cell r="C38">
            <v>6</v>
          </cell>
          <cell r="D38">
            <v>5</v>
          </cell>
        </row>
        <row r="39">
          <cell r="B39">
            <v>34</v>
          </cell>
          <cell r="C39">
            <v>4</v>
          </cell>
          <cell r="D39">
            <v>2</v>
          </cell>
        </row>
        <row r="40">
          <cell r="B40">
            <v>36</v>
          </cell>
          <cell r="C40">
            <v>2</v>
          </cell>
          <cell r="D40">
            <v>1</v>
          </cell>
        </row>
        <row r="41">
          <cell r="B41">
            <v>37</v>
          </cell>
          <cell r="C41">
            <v>0</v>
          </cell>
          <cell r="D41">
            <v>3</v>
          </cell>
        </row>
        <row r="42">
          <cell r="B42">
            <v>34</v>
          </cell>
          <cell r="C42">
            <v>2</v>
          </cell>
          <cell r="D42">
            <v>1</v>
          </cell>
        </row>
        <row r="43">
          <cell r="B43">
            <v>35</v>
          </cell>
          <cell r="C43">
            <v>0</v>
          </cell>
          <cell r="D43">
            <v>3</v>
          </cell>
        </row>
        <row r="44">
          <cell r="B44">
            <v>32</v>
          </cell>
          <cell r="C44">
            <v>0</v>
          </cell>
          <cell r="D44">
            <v>1</v>
          </cell>
        </row>
        <row r="45">
          <cell r="B45">
            <v>31</v>
          </cell>
          <cell r="C45">
            <v>4</v>
          </cell>
          <cell r="D45">
            <v>0</v>
          </cell>
        </row>
        <row r="46">
          <cell r="B46">
            <v>35</v>
          </cell>
          <cell r="C46">
            <v>0</v>
          </cell>
          <cell r="D46">
            <v>1</v>
          </cell>
        </row>
        <row r="47">
          <cell r="B47">
            <v>34</v>
          </cell>
          <cell r="C47">
            <v>2</v>
          </cell>
          <cell r="D47">
            <v>4</v>
          </cell>
        </row>
        <row r="48">
          <cell r="B48">
            <v>32</v>
          </cell>
          <cell r="C48">
            <v>2</v>
          </cell>
          <cell r="D48">
            <v>2</v>
          </cell>
        </row>
        <row r="49">
          <cell r="B49">
            <v>32</v>
          </cell>
          <cell r="C49">
            <v>1</v>
          </cell>
          <cell r="D49">
            <v>2</v>
          </cell>
        </row>
        <row r="50">
          <cell r="B50">
            <v>31</v>
          </cell>
          <cell r="C50">
            <v>0</v>
          </cell>
          <cell r="D50">
            <v>2</v>
          </cell>
        </row>
        <row r="51">
          <cell r="B51">
            <v>28</v>
          </cell>
          <cell r="C51">
            <v>4</v>
          </cell>
          <cell r="D51">
            <v>1</v>
          </cell>
        </row>
        <row r="52">
          <cell r="B52">
            <v>31</v>
          </cell>
          <cell r="C52">
            <v>1</v>
          </cell>
          <cell r="D52">
            <v>2</v>
          </cell>
        </row>
        <row r="53">
          <cell r="B53">
            <v>30</v>
          </cell>
          <cell r="C53">
            <v>0</v>
          </cell>
          <cell r="D53">
            <v>1.5</v>
          </cell>
        </row>
        <row r="54">
          <cell r="B54">
            <v>28.5</v>
          </cell>
          <cell r="C54">
            <v>0</v>
          </cell>
          <cell r="D54">
            <v>2.5</v>
          </cell>
        </row>
        <row r="55">
          <cell r="B55">
            <v>26</v>
          </cell>
          <cell r="C55">
            <v>1</v>
          </cell>
          <cell r="D55">
            <v>1</v>
          </cell>
        </row>
        <row r="56">
          <cell r="B56">
            <v>26</v>
          </cell>
          <cell r="C56">
            <v>3</v>
          </cell>
          <cell r="D56">
            <v>1</v>
          </cell>
        </row>
        <row r="57">
          <cell r="B57">
            <v>28</v>
          </cell>
          <cell r="C57">
            <v>2.5</v>
          </cell>
          <cell r="D57">
            <v>2</v>
          </cell>
        </row>
        <row r="58">
          <cell r="B58">
            <v>28.5</v>
          </cell>
          <cell r="C58">
            <v>2</v>
          </cell>
          <cell r="D58">
            <v>0</v>
          </cell>
        </row>
        <row r="59">
          <cell r="B59">
            <v>30.5</v>
          </cell>
          <cell r="C59">
            <v>4</v>
          </cell>
          <cell r="D59">
            <v>4</v>
          </cell>
        </row>
        <row r="60">
          <cell r="B60">
            <v>30.5</v>
          </cell>
          <cell r="C60">
            <v>5</v>
          </cell>
          <cell r="D60">
            <v>1</v>
          </cell>
        </row>
        <row r="61">
          <cell r="B61">
            <v>34.5</v>
          </cell>
          <cell r="C61">
            <v>0</v>
          </cell>
          <cell r="D61">
            <v>2</v>
          </cell>
        </row>
        <row r="62">
          <cell r="B62">
            <v>32.5</v>
          </cell>
          <cell r="C62">
            <v>4</v>
          </cell>
          <cell r="D62">
            <v>2</v>
          </cell>
        </row>
        <row r="63">
          <cell r="B63">
            <v>34.5</v>
          </cell>
          <cell r="C63">
            <v>3</v>
          </cell>
          <cell r="D63">
            <v>2</v>
          </cell>
        </row>
        <row r="64">
          <cell r="B64">
            <v>35.5</v>
          </cell>
          <cell r="C64">
            <v>1</v>
          </cell>
          <cell r="D64">
            <v>3.5</v>
          </cell>
        </row>
        <row r="65">
          <cell r="B65">
            <v>33</v>
          </cell>
          <cell r="C65">
            <v>0</v>
          </cell>
          <cell r="D65">
            <v>3</v>
          </cell>
        </row>
        <row r="66">
          <cell r="B66">
            <v>30</v>
          </cell>
          <cell r="C66">
            <v>3</v>
          </cell>
          <cell r="D66">
            <v>3</v>
          </cell>
        </row>
        <row r="67">
          <cell r="B67">
            <v>30</v>
          </cell>
          <cell r="C67">
            <v>0</v>
          </cell>
          <cell r="D67">
            <v>2</v>
          </cell>
        </row>
        <row r="68">
          <cell r="B68">
            <v>28</v>
          </cell>
          <cell r="C68">
            <v>2.5</v>
          </cell>
          <cell r="D68">
            <v>2</v>
          </cell>
        </row>
        <row r="69">
          <cell r="B69">
            <v>28.5</v>
          </cell>
          <cell r="C69">
            <v>9</v>
          </cell>
          <cell r="D69">
            <v>1</v>
          </cell>
        </row>
        <row r="70">
          <cell r="B70">
            <v>36.5</v>
          </cell>
          <cell r="C70">
            <v>2</v>
          </cell>
          <cell r="D70">
            <v>1</v>
          </cell>
        </row>
        <row r="71">
          <cell r="B71">
            <v>37.5</v>
          </cell>
          <cell r="C71">
            <v>1</v>
          </cell>
          <cell r="D71">
            <v>0</v>
          </cell>
        </row>
        <row r="72">
          <cell r="B72">
            <v>38.5</v>
          </cell>
          <cell r="C72">
            <v>0</v>
          </cell>
          <cell r="D72">
            <v>3</v>
          </cell>
        </row>
        <row r="73">
          <cell r="B73">
            <v>35.5</v>
          </cell>
          <cell r="C73">
            <v>1</v>
          </cell>
          <cell r="D73">
            <v>2</v>
          </cell>
        </row>
        <row r="74">
          <cell r="B74">
            <v>34.5</v>
          </cell>
          <cell r="C74">
            <v>0</v>
          </cell>
          <cell r="D74">
            <v>2</v>
          </cell>
        </row>
      </sheetData>
      <sheetData sheetId="5">
        <row r="3">
          <cell r="B3">
            <v>32</v>
          </cell>
          <cell r="C3">
            <v>0</v>
          </cell>
          <cell r="D3">
            <v>0</v>
          </cell>
        </row>
        <row r="4">
          <cell r="B4">
            <v>32</v>
          </cell>
          <cell r="C4">
            <v>3</v>
          </cell>
          <cell r="D4">
            <v>2</v>
          </cell>
        </row>
        <row r="5">
          <cell r="B5">
            <v>33</v>
          </cell>
          <cell r="C5">
            <v>1</v>
          </cell>
          <cell r="D5">
            <v>2</v>
          </cell>
        </row>
        <row r="6">
          <cell r="B6">
            <v>32</v>
          </cell>
          <cell r="C6">
            <v>0</v>
          </cell>
          <cell r="D6">
            <v>2</v>
          </cell>
        </row>
        <row r="7">
          <cell r="B7">
            <v>30</v>
          </cell>
          <cell r="C7">
            <v>0</v>
          </cell>
          <cell r="D7">
            <v>1</v>
          </cell>
        </row>
        <row r="8">
          <cell r="B8">
            <v>29</v>
          </cell>
          <cell r="C8">
            <v>0</v>
          </cell>
          <cell r="D8">
            <v>1</v>
          </cell>
        </row>
        <row r="9">
          <cell r="B9">
            <v>28</v>
          </cell>
          <cell r="C9">
            <v>3</v>
          </cell>
          <cell r="D9">
            <v>4</v>
          </cell>
        </row>
        <row r="10">
          <cell r="B10">
            <v>27</v>
          </cell>
          <cell r="C10">
            <v>3</v>
          </cell>
          <cell r="D10">
            <v>0</v>
          </cell>
        </row>
        <row r="11">
          <cell r="B11">
            <v>30</v>
          </cell>
          <cell r="C11">
            <v>0</v>
          </cell>
          <cell r="D11">
            <v>2</v>
          </cell>
        </row>
        <row r="12">
          <cell r="B12">
            <v>28</v>
          </cell>
          <cell r="C12">
            <v>3</v>
          </cell>
          <cell r="D12">
            <v>1</v>
          </cell>
        </row>
        <row r="13">
          <cell r="B13">
            <v>30</v>
          </cell>
          <cell r="C13">
            <v>0</v>
          </cell>
          <cell r="D13">
            <v>1</v>
          </cell>
        </row>
        <row r="14">
          <cell r="B14">
            <v>29</v>
          </cell>
          <cell r="C14">
            <v>2</v>
          </cell>
          <cell r="D14">
            <v>1</v>
          </cell>
        </row>
        <row r="15">
          <cell r="B15">
            <v>30</v>
          </cell>
          <cell r="C15">
            <v>2</v>
          </cell>
          <cell r="D15">
            <v>1</v>
          </cell>
        </row>
        <row r="16">
          <cell r="B16">
            <v>31</v>
          </cell>
          <cell r="C16">
            <v>2</v>
          </cell>
          <cell r="D16">
            <v>3</v>
          </cell>
        </row>
        <row r="17">
          <cell r="B17">
            <v>30</v>
          </cell>
          <cell r="C17">
            <v>1</v>
          </cell>
          <cell r="D17">
            <v>2</v>
          </cell>
        </row>
        <row r="18">
          <cell r="B18">
            <v>29</v>
          </cell>
          <cell r="C18">
            <v>5</v>
          </cell>
          <cell r="D18">
            <v>0</v>
          </cell>
        </row>
        <row r="19">
          <cell r="B19">
            <v>34</v>
          </cell>
          <cell r="C19">
            <v>0</v>
          </cell>
          <cell r="D19">
            <v>3</v>
          </cell>
        </row>
        <row r="20">
          <cell r="B20">
            <v>31</v>
          </cell>
          <cell r="C20">
            <v>1</v>
          </cell>
          <cell r="D20">
            <v>0</v>
          </cell>
        </row>
        <row r="21">
          <cell r="B21">
            <v>32</v>
          </cell>
          <cell r="C21">
            <v>2</v>
          </cell>
          <cell r="D21">
            <v>2</v>
          </cell>
        </row>
        <row r="22">
          <cell r="B22">
            <v>32</v>
          </cell>
          <cell r="C22">
            <v>0</v>
          </cell>
          <cell r="D22">
            <v>3</v>
          </cell>
        </row>
        <row r="23">
          <cell r="B23">
            <v>29</v>
          </cell>
          <cell r="C23">
            <v>4</v>
          </cell>
          <cell r="D23">
            <v>1</v>
          </cell>
        </row>
        <row r="24">
          <cell r="B24">
            <v>32</v>
          </cell>
          <cell r="C24">
            <v>1</v>
          </cell>
          <cell r="D24">
            <v>1</v>
          </cell>
        </row>
        <row r="25">
          <cell r="B25">
            <v>32</v>
          </cell>
          <cell r="C25">
            <v>2</v>
          </cell>
          <cell r="D25">
            <v>0</v>
          </cell>
        </row>
        <row r="26">
          <cell r="B26">
            <v>34</v>
          </cell>
          <cell r="C26">
            <v>3</v>
          </cell>
          <cell r="D26">
            <v>3</v>
          </cell>
        </row>
        <row r="27">
          <cell r="B27">
            <v>34</v>
          </cell>
          <cell r="C27">
            <v>1</v>
          </cell>
          <cell r="D27">
            <v>2</v>
          </cell>
        </row>
        <row r="28">
          <cell r="B28">
            <v>33</v>
          </cell>
          <cell r="C28">
            <v>0</v>
          </cell>
          <cell r="D28">
            <v>3</v>
          </cell>
        </row>
        <row r="29">
          <cell r="B29">
            <v>30</v>
          </cell>
          <cell r="C29">
            <v>4</v>
          </cell>
          <cell r="D29">
            <v>2</v>
          </cell>
        </row>
        <row r="30">
          <cell r="B30">
            <v>32</v>
          </cell>
          <cell r="C30">
            <v>0</v>
          </cell>
          <cell r="D30">
            <v>1</v>
          </cell>
        </row>
        <row r="31">
          <cell r="B31">
            <v>31</v>
          </cell>
          <cell r="C31">
            <v>0</v>
          </cell>
          <cell r="D31">
            <v>1</v>
          </cell>
        </row>
        <row r="32">
          <cell r="B32">
            <v>30</v>
          </cell>
          <cell r="C32">
            <v>2</v>
          </cell>
          <cell r="D32">
            <v>0</v>
          </cell>
        </row>
        <row r="33">
          <cell r="B33">
            <v>32</v>
          </cell>
          <cell r="C33">
            <v>1</v>
          </cell>
          <cell r="D33">
            <v>1</v>
          </cell>
        </row>
        <row r="34">
          <cell r="B34">
            <v>32</v>
          </cell>
          <cell r="C34">
            <v>0</v>
          </cell>
          <cell r="D34">
            <v>0</v>
          </cell>
        </row>
        <row r="35">
          <cell r="B35">
            <v>32</v>
          </cell>
          <cell r="C35">
            <v>2</v>
          </cell>
          <cell r="D35">
            <v>3</v>
          </cell>
        </row>
        <row r="36">
          <cell r="B36">
            <v>31</v>
          </cell>
          <cell r="C36">
            <v>1</v>
          </cell>
          <cell r="D36">
            <v>5</v>
          </cell>
        </row>
        <row r="37">
          <cell r="B37">
            <v>27</v>
          </cell>
          <cell r="C37">
            <v>5</v>
          </cell>
          <cell r="D37">
            <v>3</v>
          </cell>
        </row>
        <row r="38">
          <cell r="B38">
            <v>29</v>
          </cell>
          <cell r="C38">
            <v>4</v>
          </cell>
          <cell r="D38">
            <v>1</v>
          </cell>
        </row>
        <row r="39">
          <cell r="B39">
            <v>32</v>
          </cell>
          <cell r="C39">
            <v>0</v>
          </cell>
          <cell r="D39">
            <v>3</v>
          </cell>
        </row>
        <row r="40">
          <cell r="B40">
            <v>29</v>
          </cell>
          <cell r="C40">
            <v>1</v>
          </cell>
          <cell r="D40">
            <v>1</v>
          </cell>
        </row>
        <row r="41">
          <cell r="B41">
            <v>29</v>
          </cell>
          <cell r="C41">
            <v>2</v>
          </cell>
          <cell r="D41">
            <v>2</v>
          </cell>
        </row>
        <row r="42">
          <cell r="B42">
            <v>29</v>
          </cell>
          <cell r="C42">
            <v>5</v>
          </cell>
          <cell r="D42">
            <v>3</v>
          </cell>
        </row>
        <row r="43">
          <cell r="B43">
            <v>31</v>
          </cell>
          <cell r="C43">
            <v>1</v>
          </cell>
          <cell r="D43">
            <v>1</v>
          </cell>
        </row>
        <row r="44">
          <cell r="B44">
            <v>31</v>
          </cell>
          <cell r="C44">
            <v>4</v>
          </cell>
          <cell r="D44">
            <v>3</v>
          </cell>
        </row>
        <row r="45">
          <cell r="B45">
            <v>32</v>
          </cell>
          <cell r="C45">
            <v>1</v>
          </cell>
          <cell r="D45">
            <v>2</v>
          </cell>
        </row>
        <row r="46">
          <cell r="B46">
            <v>31</v>
          </cell>
          <cell r="C46">
            <v>0</v>
          </cell>
          <cell r="D46">
            <v>0</v>
          </cell>
        </row>
        <row r="47">
          <cell r="B47">
            <v>31</v>
          </cell>
          <cell r="C47">
            <v>3</v>
          </cell>
          <cell r="D47">
            <v>1</v>
          </cell>
        </row>
        <row r="48">
          <cell r="B48">
            <v>33</v>
          </cell>
          <cell r="C48">
            <v>1</v>
          </cell>
          <cell r="D48">
            <v>4</v>
          </cell>
        </row>
        <row r="49">
          <cell r="B49">
            <v>30</v>
          </cell>
          <cell r="C49">
            <v>3</v>
          </cell>
          <cell r="D49">
            <v>0</v>
          </cell>
        </row>
        <row r="50">
          <cell r="B50">
            <v>33</v>
          </cell>
          <cell r="C50">
            <v>1</v>
          </cell>
          <cell r="D50">
            <v>1</v>
          </cell>
        </row>
        <row r="51">
          <cell r="B51">
            <v>33</v>
          </cell>
          <cell r="C51">
            <v>3</v>
          </cell>
          <cell r="D51">
            <v>0</v>
          </cell>
        </row>
        <row r="52">
          <cell r="B52">
            <v>36.5</v>
          </cell>
          <cell r="C52">
            <v>0</v>
          </cell>
          <cell r="D52">
            <v>2</v>
          </cell>
        </row>
        <row r="53">
          <cell r="B53">
            <v>34.5</v>
          </cell>
          <cell r="C53">
            <v>1</v>
          </cell>
          <cell r="D53">
            <v>0</v>
          </cell>
        </row>
        <row r="54">
          <cell r="B54">
            <v>35.5</v>
          </cell>
          <cell r="C54">
            <v>0</v>
          </cell>
          <cell r="D54">
            <v>2</v>
          </cell>
        </row>
        <row r="55">
          <cell r="B55">
            <v>33.5</v>
          </cell>
          <cell r="C55">
            <v>0</v>
          </cell>
          <cell r="D55">
            <v>1</v>
          </cell>
        </row>
        <row r="56">
          <cell r="B56">
            <v>32.5</v>
          </cell>
          <cell r="C56">
            <v>1</v>
          </cell>
          <cell r="D56">
            <v>3</v>
          </cell>
        </row>
        <row r="57">
          <cell r="B57">
            <v>30.5</v>
          </cell>
          <cell r="C57">
            <v>0</v>
          </cell>
          <cell r="D57">
            <v>0.5</v>
          </cell>
        </row>
        <row r="58">
          <cell r="B58">
            <v>30</v>
          </cell>
          <cell r="C58">
            <v>3</v>
          </cell>
          <cell r="D58">
            <v>1.5</v>
          </cell>
        </row>
        <row r="59">
          <cell r="B59">
            <v>31.5</v>
          </cell>
          <cell r="C59">
            <v>7</v>
          </cell>
          <cell r="D59">
            <v>0</v>
          </cell>
        </row>
        <row r="60">
          <cell r="B60">
            <v>38.5</v>
          </cell>
          <cell r="C60">
            <v>8</v>
          </cell>
          <cell r="D60">
            <v>1</v>
          </cell>
        </row>
        <row r="61">
          <cell r="B61">
            <v>45.5</v>
          </cell>
          <cell r="C61">
            <v>0</v>
          </cell>
          <cell r="D61">
            <v>4</v>
          </cell>
        </row>
        <row r="62">
          <cell r="B62">
            <v>41.5</v>
          </cell>
          <cell r="C62">
            <v>2</v>
          </cell>
          <cell r="D62">
            <v>3</v>
          </cell>
        </row>
        <row r="63">
          <cell r="B63">
            <v>40.5</v>
          </cell>
          <cell r="C63">
            <v>4.5</v>
          </cell>
          <cell r="D63">
            <v>3</v>
          </cell>
        </row>
        <row r="64">
          <cell r="B64">
            <v>42</v>
          </cell>
          <cell r="C64">
            <v>1</v>
          </cell>
          <cell r="D64">
            <v>0</v>
          </cell>
        </row>
        <row r="65">
          <cell r="B65">
            <v>43</v>
          </cell>
          <cell r="C65">
            <v>4</v>
          </cell>
          <cell r="D65">
            <v>3</v>
          </cell>
        </row>
        <row r="66">
          <cell r="B66">
            <v>44</v>
          </cell>
          <cell r="C66">
            <v>2</v>
          </cell>
          <cell r="D66">
            <v>1</v>
          </cell>
        </row>
        <row r="67">
          <cell r="B67">
            <v>45</v>
          </cell>
          <cell r="C67">
            <v>0</v>
          </cell>
          <cell r="D67">
            <v>0</v>
          </cell>
        </row>
        <row r="68">
          <cell r="B68">
            <v>45</v>
          </cell>
          <cell r="C68">
            <v>1</v>
          </cell>
          <cell r="D68">
            <v>3</v>
          </cell>
        </row>
        <row r="69">
          <cell r="B69">
            <v>43</v>
          </cell>
          <cell r="C69">
            <v>2</v>
          </cell>
          <cell r="D69">
            <v>3</v>
          </cell>
        </row>
        <row r="70">
          <cell r="B70">
            <v>42</v>
          </cell>
          <cell r="C70">
            <v>3</v>
          </cell>
          <cell r="D70">
            <v>2</v>
          </cell>
        </row>
        <row r="71">
          <cell r="B71">
            <v>43</v>
          </cell>
          <cell r="C71">
            <v>1</v>
          </cell>
          <cell r="D71">
            <v>6</v>
          </cell>
        </row>
        <row r="72">
          <cell r="B72">
            <v>38</v>
          </cell>
          <cell r="C72">
            <v>7</v>
          </cell>
          <cell r="D72">
            <v>0</v>
          </cell>
        </row>
        <row r="73">
          <cell r="B73">
            <v>45</v>
          </cell>
          <cell r="C73">
            <v>2</v>
          </cell>
          <cell r="D73">
            <v>2</v>
          </cell>
        </row>
        <row r="74">
          <cell r="B74">
            <v>45</v>
          </cell>
          <cell r="C74">
            <v>2</v>
          </cell>
          <cell r="D74">
            <v>2</v>
          </cell>
        </row>
      </sheetData>
      <sheetData sheetId="7">
        <row r="3">
          <cell r="B3">
            <v>30</v>
          </cell>
          <cell r="C3">
            <v>2</v>
          </cell>
          <cell r="D3">
            <v>1</v>
          </cell>
        </row>
        <row r="4">
          <cell r="B4">
            <v>31</v>
          </cell>
          <cell r="C4">
            <v>0</v>
          </cell>
          <cell r="D4">
            <v>1</v>
          </cell>
        </row>
        <row r="5">
          <cell r="B5">
            <v>30</v>
          </cell>
          <cell r="C5">
            <v>0</v>
          </cell>
          <cell r="D5">
            <v>0</v>
          </cell>
        </row>
        <row r="6">
          <cell r="B6">
            <v>30</v>
          </cell>
          <cell r="C6">
            <v>0</v>
          </cell>
          <cell r="D6">
            <v>1</v>
          </cell>
        </row>
        <row r="7">
          <cell r="B7">
            <v>29</v>
          </cell>
          <cell r="C7">
            <v>1</v>
          </cell>
          <cell r="D7">
            <v>1</v>
          </cell>
        </row>
        <row r="8">
          <cell r="B8">
            <v>29</v>
          </cell>
          <cell r="C8">
            <v>1</v>
          </cell>
          <cell r="D8">
            <v>1</v>
          </cell>
        </row>
        <row r="9">
          <cell r="B9">
            <v>29</v>
          </cell>
          <cell r="C9">
            <v>2</v>
          </cell>
          <cell r="D9">
            <v>0</v>
          </cell>
        </row>
        <row r="10">
          <cell r="B10">
            <v>31</v>
          </cell>
          <cell r="C10">
            <v>0</v>
          </cell>
          <cell r="D10">
            <v>0</v>
          </cell>
        </row>
        <row r="11">
          <cell r="B11">
            <v>31</v>
          </cell>
          <cell r="C11">
            <v>0</v>
          </cell>
          <cell r="D11">
            <v>1</v>
          </cell>
        </row>
        <row r="12">
          <cell r="B12">
            <v>30</v>
          </cell>
          <cell r="C12">
            <v>2</v>
          </cell>
          <cell r="D12">
            <v>1</v>
          </cell>
        </row>
        <row r="13">
          <cell r="B13">
            <v>31</v>
          </cell>
          <cell r="C13">
            <v>2</v>
          </cell>
          <cell r="D13">
            <v>5</v>
          </cell>
        </row>
        <row r="14">
          <cell r="B14">
            <v>28</v>
          </cell>
          <cell r="C14">
            <v>0</v>
          </cell>
          <cell r="D14">
            <v>0</v>
          </cell>
        </row>
        <row r="15">
          <cell r="B15">
            <v>28</v>
          </cell>
          <cell r="C15">
            <v>2</v>
          </cell>
          <cell r="D15">
            <v>0</v>
          </cell>
        </row>
        <row r="16">
          <cell r="B16">
            <v>30</v>
          </cell>
          <cell r="C16">
            <v>3</v>
          </cell>
          <cell r="D16">
            <v>3</v>
          </cell>
        </row>
        <row r="17">
          <cell r="B17">
            <v>30</v>
          </cell>
          <cell r="C17">
            <v>2</v>
          </cell>
          <cell r="D17">
            <v>0</v>
          </cell>
        </row>
        <row r="18">
          <cell r="B18">
            <v>32</v>
          </cell>
          <cell r="C18">
            <v>0</v>
          </cell>
          <cell r="D18">
            <v>1</v>
          </cell>
        </row>
        <row r="19">
          <cell r="B19">
            <v>31</v>
          </cell>
          <cell r="C19">
            <v>0</v>
          </cell>
          <cell r="D19">
            <v>0</v>
          </cell>
        </row>
        <row r="20">
          <cell r="B20">
            <v>31</v>
          </cell>
          <cell r="C20">
            <v>1</v>
          </cell>
          <cell r="D20">
            <v>1</v>
          </cell>
        </row>
        <row r="21">
          <cell r="B21">
            <v>31</v>
          </cell>
          <cell r="C21">
            <v>2</v>
          </cell>
          <cell r="D21">
            <v>3</v>
          </cell>
        </row>
        <row r="22">
          <cell r="B22">
            <v>30</v>
          </cell>
          <cell r="C22">
            <v>2</v>
          </cell>
          <cell r="D22">
            <v>2</v>
          </cell>
        </row>
        <row r="23">
          <cell r="B23">
            <v>30</v>
          </cell>
          <cell r="C23">
            <v>4</v>
          </cell>
          <cell r="D23">
            <v>1</v>
          </cell>
        </row>
        <row r="24">
          <cell r="B24">
            <v>33</v>
          </cell>
          <cell r="C24">
            <v>2</v>
          </cell>
          <cell r="D24">
            <v>1</v>
          </cell>
        </row>
        <row r="25">
          <cell r="B25">
            <v>34</v>
          </cell>
          <cell r="C25">
            <v>0</v>
          </cell>
          <cell r="D25">
            <v>2</v>
          </cell>
        </row>
        <row r="26">
          <cell r="B26">
            <v>32</v>
          </cell>
          <cell r="C26">
            <v>2</v>
          </cell>
          <cell r="D26">
            <v>3</v>
          </cell>
        </row>
        <row r="27">
          <cell r="B27">
            <v>31</v>
          </cell>
          <cell r="C27">
            <v>2</v>
          </cell>
          <cell r="D27">
            <v>1</v>
          </cell>
        </row>
        <row r="28">
          <cell r="B28">
            <v>32</v>
          </cell>
          <cell r="C28">
            <v>2</v>
          </cell>
          <cell r="D28">
            <v>6</v>
          </cell>
        </row>
        <row r="29">
          <cell r="B29">
            <v>28</v>
          </cell>
          <cell r="C29">
            <v>1</v>
          </cell>
          <cell r="D29">
            <v>0</v>
          </cell>
        </row>
        <row r="30">
          <cell r="B30">
            <v>29</v>
          </cell>
          <cell r="C30">
            <v>3</v>
          </cell>
          <cell r="D30">
            <v>1</v>
          </cell>
        </row>
        <row r="31">
          <cell r="B31">
            <v>31</v>
          </cell>
          <cell r="C31">
            <v>1</v>
          </cell>
          <cell r="D31">
            <v>1</v>
          </cell>
        </row>
        <row r="32">
          <cell r="B32">
            <v>31</v>
          </cell>
          <cell r="C32">
            <v>0</v>
          </cell>
          <cell r="D32">
            <v>2</v>
          </cell>
        </row>
        <row r="33">
          <cell r="B33">
            <v>29</v>
          </cell>
          <cell r="C33">
            <v>0</v>
          </cell>
          <cell r="D33">
            <v>1</v>
          </cell>
        </row>
        <row r="34">
          <cell r="B34">
            <v>28</v>
          </cell>
          <cell r="C34">
            <v>3</v>
          </cell>
          <cell r="D34">
            <v>4</v>
          </cell>
        </row>
        <row r="35">
          <cell r="B35">
            <v>27</v>
          </cell>
          <cell r="C35">
            <v>5</v>
          </cell>
          <cell r="D35">
            <v>3</v>
          </cell>
        </row>
        <row r="36">
          <cell r="B36">
            <v>29</v>
          </cell>
          <cell r="C36">
            <v>4</v>
          </cell>
          <cell r="D36">
            <v>0</v>
          </cell>
        </row>
        <row r="37">
          <cell r="B37">
            <v>33</v>
          </cell>
          <cell r="C37">
            <v>1</v>
          </cell>
          <cell r="D37">
            <v>1</v>
          </cell>
        </row>
        <row r="38">
          <cell r="B38">
            <v>33</v>
          </cell>
          <cell r="C38">
            <v>1</v>
          </cell>
          <cell r="D38">
            <v>1</v>
          </cell>
        </row>
        <row r="39">
          <cell r="B39">
            <v>33</v>
          </cell>
          <cell r="C39">
            <v>3</v>
          </cell>
          <cell r="D39">
            <v>3</v>
          </cell>
        </row>
        <row r="40">
          <cell r="B40">
            <v>33</v>
          </cell>
          <cell r="C40">
            <v>0</v>
          </cell>
          <cell r="D40">
            <v>1</v>
          </cell>
        </row>
        <row r="41">
          <cell r="B41">
            <v>32</v>
          </cell>
          <cell r="C41">
            <v>2</v>
          </cell>
          <cell r="D41">
            <v>0</v>
          </cell>
        </row>
        <row r="42">
          <cell r="B42">
            <v>34</v>
          </cell>
          <cell r="C42">
            <v>0</v>
          </cell>
          <cell r="D42">
            <v>0</v>
          </cell>
        </row>
        <row r="43">
          <cell r="B43">
            <v>34</v>
          </cell>
          <cell r="C43">
            <v>0</v>
          </cell>
          <cell r="D43">
            <v>0</v>
          </cell>
        </row>
        <row r="44">
          <cell r="B44">
            <v>34</v>
          </cell>
          <cell r="C44">
            <v>1</v>
          </cell>
          <cell r="D44">
            <v>2</v>
          </cell>
        </row>
        <row r="45">
          <cell r="B45">
            <v>33</v>
          </cell>
          <cell r="C45">
            <v>1</v>
          </cell>
          <cell r="D45">
            <v>0</v>
          </cell>
        </row>
        <row r="46">
          <cell r="B46">
            <v>34</v>
          </cell>
          <cell r="C46">
            <v>3</v>
          </cell>
          <cell r="D46">
            <v>2</v>
          </cell>
        </row>
        <row r="47">
          <cell r="B47">
            <v>35</v>
          </cell>
          <cell r="C47">
            <v>0</v>
          </cell>
          <cell r="D47">
            <v>0</v>
          </cell>
        </row>
        <row r="48">
          <cell r="B48">
            <v>35</v>
          </cell>
          <cell r="C48">
            <v>1</v>
          </cell>
          <cell r="D48">
            <v>2</v>
          </cell>
        </row>
        <row r="49">
          <cell r="B49">
            <v>34</v>
          </cell>
          <cell r="C49">
            <v>0</v>
          </cell>
          <cell r="D49">
            <v>1</v>
          </cell>
        </row>
        <row r="50">
          <cell r="B50">
            <v>33</v>
          </cell>
          <cell r="C50">
            <v>0</v>
          </cell>
          <cell r="D50">
            <v>1</v>
          </cell>
        </row>
        <row r="51">
          <cell r="B51">
            <v>32</v>
          </cell>
          <cell r="C51">
            <v>1</v>
          </cell>
          <cell r="D51">
            <v>0</v>
          </cell>
        </row>
        <row r="52">
          <cell r="B52">
            <v>33</v>
          </cell>
          <cell r="C52">
            <v>0</v>
          </cell>
          <cell r="D52">
            <v>0</v>
          </cell>
        </row>
        <row r="53">
          <cell r="B53">
            <v>33</v>
          </cell>
          <cell r="C53">
            <v>0</v>
          </cell>
          <cell r="D53">
            <v>0</v>
          </cell>
        </row>
        <row r="54">
          <cell r="B54">
            <v>33</v>
          </cell>
          <cell r="C54">
            <v>0</v>
          </cell>
          <cell r="D54">
            <v>1</v>
          </cell>
        </row>
        <row r="55">
          <cell r="B55">
            <v>32</v>
          </cell>
          <cell r="C55">
            <v>1</v>
          </cell>
          <cell r="D55">
            <v>0</v>
          </cell>
        </row>
        <row r="56">
          <cell r="B56">
            <v>33</v>
          </cell>
          <cell r="C56">
            <v>0</v>
          </cell>
          <cell r="D56">
            <v>1</v>
          </cell>
        </row>
        <row r="57">
          <cell r="B57">
            <v>32</v>
          </cell>
          <cell r="C57">
            <v>1</v>
          </cell>
          <cell r="D57">
            <v>1</v>
          </cell>
        </row>
        <row r="58">
          <cell r="B58">
            <v>32</v>
          </cell>
          <cell r="C58">
            <v>6</v>
          </cell>
          <cell r="D58">
            <v>4</v>
          </cell>
        </row>
        <row r="59">
          <cell r="B59">
            <v>34</v>
          </cell>
          <cell r="C59">
            <v>16</v>
          </cell>
          <cell r="D59">
            <v>2</v>
          </cell>
        </row>
        <row r="60">
          <cell r="B60">
            <v>48</v>
          </cell>
          <cell r="C60">
            <v>3</v>
          </cell>
          <cell r="D60">
            <v>2</v>
          </cell>
        </row>
        <row r="61">
          <cell r="B61">
            <v>49</v>
          </cell>
          <cell r="C61">
            <v>0</v>
          </cell>
          <cell r="D61">
            <v>2</v>
          </cell>
        </row>
        <row r="62">
          <cell r="B62">
            <v>47</v>
          </cell>
          <cell r="C62">
            <v>2</v>
          </cell>
          <cell r="D62">
            <v>2</v>
          </cell>
        </row>
        <row r="63">
          <cell r="B63">
            <v>47</v>
          </cell>
          <cell r="C63">
            <v>4</v>
          </cell>
          <cell r="D63">
            <v>4</v>
          </cell>
        </row>
        <row r="64">
          <cell r="B64">
            <v>47</v>
          </cell>
          <cell r="C64">
            <v>4</v>
          </cell>
          <cell r="D64">
            <v>4</v>
          </cell>
        </row>
        <row r="65">
          <cell r="B65">
            <v>47</v>
          </cell>
          <cell r="C65">
            <v>4</v>
          </cell>
          <cell r="D65">
            <v>5</v>
          </cell>
        </row>
        <row r="66">
          <cell r="B66">
            <v>46</v>
          </cell>
          <cell r="C66">
            <v>3</v>
          </cell>
          <cell r="D66">
            <v>1</v>
          </cell>
        </row>
        <row r="67">
          <cell r="B67">
            <v>48</v>
          </cell>
          <cell r="C67">
            <v>2</v>
          </cell>
          <cell r="D67">
            <v>3</v>
          </cell>
        </row>
        <row r="68">
          <cell r="B68">
            <v>47</v>
          </cell>
          <cell r="C68">
            <v>1</v>
          </cell>
          <cell r="D68">
            <v>2</v>
          </cell>
        </row>
        <row r="69">
          <cell r="B69">
            <v>46</v>
          </cell>
          <cell r="C69">
            <v>7</v>
          </cell>
          <cell r="D69">
            <v>3</v>
          </cell>
        </row>
        <row r="70">
          <cell r="B70">
            <v>50</v>
          </cell>
          <cell r="C70">
            <v>1</v>
          </cell>
          <cell r="D70">
            <v>2</v>
          </cell>
        </row>
        <row r="71">
          <cell r="B71">
            <v>49</v>
          </cell>
          <cell r="C71">
            <v>4</v>
          </cell>
          <cell r="D71">
            <v>4</v>
          </cell>
        </row>
        <row r="72">
          <cell r="B72">
            <v>49</v>
          </cell>
          <cell r="C72">
            <v>8</v>
          </cell>
          <cell r="D72">
            <v>3</v>
          </cell>
        </row>
        <row r="73">
          <cell r="B73">
            <v>54</v>
          </cell>
          <cell r="C73">
            <v>0</v>
          </cell>
          <cell r="D73">
            <v>3</v>
          </cell>
        </row>
        <row r="74">
          <cell r="B74">
            <v>51</v>
          </cell>
          <cell r="C74">
            <v>1</v>
          </cell>
          <cell r="D74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83">
      <selection activeCell="A104" sqref="A10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149</v>
      </c>
      <c r="C3">
        <v>7</v>
      </c>
      <c r="D3">
        <v>4</v>
      </c>
      <c r="E3">
        <f aca="true" t="shared" si="0" ref="E3:E66">B3+C3-D3</f>
        <v>152</v>
      </c>
      <c r="F3" s="5">
        <f aca="true" t="shared" si="1" ref="F3:F66">C3-D3</f>
        <v>3</v>
      </c>
      <c r="G3" s="3">
        <f aca="true" t="shared" si="2" ref="G3:G66">D3/((B3+E3)/2)</f>
        <v>0.026578073089700997</v>
      </c>
      <c r="H3" s="3">
        <f>D3/(($B$3+E3)/2)</f>
        <v>0.026578073089700997</v>
      </c>
      <c r="I3" s="3">
        <f>D3/(($B$3+E3)/2)</f>
        <v>0.026578073089700997</v>
      </c>
      <c r="J3" s="3"/>
      <c r="K3" s="3"/>
    </row>
    <row r="4" spans="1:11" ht="12.75">
      <c r="A4" s="2">
        <v>41487</v>
      </c>
      <c r="B4">
        <v>152</v>
      </c>
      <c r="C4">
        <v>8</v>
      </c>
      <c r="D4">
        <v>5</v>
      </c>
      <c r="E4">
        <f t="shared" si="0"/>
        <v>155</v>
      </c>
      <c r="F4" s="5">
        <f t="shared" si="1"/>
        <v>3</v>
      </c>
      <c r="G4" s="3">
        <f t="shared" si="2"/>
        <v>0.03257328990228013</v>
      </c>
      <c r="H4" s="3">
        <f>(D3+D4)/(($B$3+E4)/2)</f>
        <v>0.05921052631578947</v>
      </c>
      <c r="I4" s="3">
        <f>(D3+D4)/(($B$3+E4)/2)</f>
        <v>0.05921052631578947</v>
      </c>
      <c r="J4" s="3"/>
      <c r="K4" s="3"/>
    </row>
    <row r="5" spans="1:16" ht="12.75">
      <c r="A5" s="2">
        <v>41518</v>
      </c>
      <c r="B5">
        <v>155</v>
      </c>
      <c r="C5">
        <v>3.5</v>
      </c>
      <c r="D5">
        <v>5</v>
      </c>
      <c r="E5">
        <f t="shared" si="0"/>
        <v>153.5</v>
      </c>
      <c r="F5" s="5">
        <f t="shared" si="1"/>
        <v>-1.5</v>
      </c>
      <c r="G5" s="3">
        <f t="shared" si="2"/>
        <v>0.03241491085899514</v>
      </c>
      <c r="H5" s="3">
        <f>(D3+D4+D5)/(($B$3+E5)/2)</f>
        <v>0.09256198347107437</v>
      </c>
      <c r="I5" s="3">
        <f>(D3+D4+D5)/(($B$3+E5)/2)</f>
        <v>0.09256198347107437</v>
      </c>
      <c r="J5" s="3"/>
      <c r="K5" s="3"/>
      <c r="P5" s="6"/>
    </row>
    <row r="6" spans="1:11" ht="12.75">
      <c r="A6" s="2">
        <v>41548</v>
      </c>
      <c r="B6">
        <v>153.5</v>
      </c>
      <c r="C6">
        <v>5</v>
      </c>
      <c r="D6">
        <v>8</v>
      </c>
      <c r="E6">
        <f t="shared" si="0"/>
        <v>150.5</v>
      </c>
      <c r="F6" s="5">
        <f t="shared" si="1"/>
        <v>-3</v>
      </c>
      <c r="G6" s="3">
        <f t="shared" si="2"/>
        <v>0.05263157894736842</v>
      </c>
      <c r="H6" s="3">
        <f>(D3+D4+D5+D6)/(($B$3+E6)/2)</f>
        <v>0.14691151919866444</v>
      </c>
      <c r="I6" s="3">
        <f>(D3+D4+D5+D6)/(($B$3+E6)/2)</f>
        <v>0.14691151919866444</v>
      </c>
      <c r="J6" s="3"/>
      <c r="K6" s="3"/>
    </row>
    <row r="7" spans="1:11" ht="12.75">
      <c r="A7" s="2">
        <v>41579</v>
      </c>
      <c r="B7">
        <v>150.5</v>
      </c>
      <c r="C7">
        <v>4</v>
      </c>
      <c r="D7">
        <v>7</v>
      </c>
      <c r="E7">
        <f t="shared" si="0"/>
        <v>147.5</v>
      </c>
      <c r="F7" s="5">
        <f t="shared" si="1"/>
        <v>-3</v>
      </c>
      <c r="G7" s="3">
        <f t="shared" si="2"/>
        <v>0.04697986577181208</v>
      </c>
      <c r="H7" s="3">
        <f>(D3+D4+D5+D6+D7)/(($B$3+E7)/2)</f>
        <v>0.19561551433389546</v>
      </c>
      <c r="I7" s="3">
        <f>(D3+D4+D5+D6+D7)/(($B$3+E7)/2)</f>
        <v>0.19561551433389546</v>
      </c>
      <c r="J7" s="3"/>
      <c r="K7" s="3"/>
    </row>
    <row r="8" spans="1:11" ht="12.75">
      <c r="A8" s="2">
        <v>41609</v>
      </c>
      <c r="B8">
        <v>147.5</v>
      </c>
      <c r="C8">
        <v>4</v>
      </c>
      <c r="D8">
        <v>5</v>
      </c>
      <c r="E8">
        <f t="shared" si="0"/>
        <v>146.5</v>
      </c>
      <c r="F8" s="5">
        <f t="shared" si="1"/>
        <v>-1</v>
      </c>
      <c r="G8" s="3">
        <f t="shared" si="2"/>
        <v>0.034013605442176874</v>
      </c>
      <c r="H8" s="3">
        <f>(D3+D4+D5+D6+D7+D8)/(($B$3+E8)/2)</f>
        <v>0.23011844331641285</v>
      </c>
      <c r="I8" s="3">
        <f>(D3+D4+D5+D6+D7+D8)/(($B$3+E8)/2)</f>
        <v>0.23011844331641285</v>
      </c>
      <c r="J8" s="3"/>
      <c r="K8" s="3"/>
    </row>
    <row r="9" spans="1:11" ht="12.75">
      <c r="A9" s="2">
        <v>41640</v>
      </c>
      <c r="B9">
        <v>146.5</v>
      </c>
      <c r="C9">
        <v>11</v>
      </c>
      <c r="D9">
        <v>7</v>
      </c>
      <c r="E9">
        <f t="shared" si="0"/>
        <v>150.5</v>
      </c>
      <c r="F9" s="5">
        <f t="shared" si="1"/>
        <v>4</v>
      </c>
      <c r="G9" s="3">
        <f t="shared" si="2"/>
        <v>0.04713804713804714</v>
      </c>
      <c r="H9" s="3">
        <f>D9/(($B$9+E9)/2)</f>
        <v>0.04713804713804714</v>
      </c>
      <c r="I9" s="3">
        <f>(D3+D4+D5+D6+D7+D8+D9)/(($B$3+E9)/2)</f>
        <v>0.27378964941569284</v>
      </c>
      <c r="J9" s="3"/>
      <c r="K9" s="3"/>
    </row>
    <row r="10" spans="1:11" ht="12.75">
      <c r="A10" s="2">
        <v>41671</v>
      </c>
      <c r="B10">
        <v>150.5</v>
      </c>
      <c r="C10">
        <v>6</v>
      </c>
      <c r="D10">
        <v>4</v>
      </c>
      <c r="E10">
        <f t="shared" si="0"/>
        <v>152.5</v>
      </c>
      <c r="F10" s="5">
        <f t="shared" si="1"/>
        <v>2</v>
      </c>
      <c r="G10" s="3">
        <f t="shared" si="2"/>
        <v>0.026402640264026403</v>
      </c>
      <c r="H10" s="3">
        <f>(D9+D10)/(($B$9+E10)/2)</f>
        <v>0.07357859531772576</v>
      </c>
      <c r="I10" s="3">
        <f>(D3+D4+D5+D6+D7+D8+D9+D10)/(($B$3+E10)/2)</f>
        <v>0.29850746268656714</v>
      </c>
      <c r="J10" s="3"/>
      <c r="K10" s="3"/>
    </row>
    <row r="11" spans="1:11" ht="12.75">
      <c r="A11" s="2">
        <v>41699</v>
      </c>
      <c r="B11">
        <v>152.5</v>
      </c>
      <c r="C11">
        <v>5</v>
      </c>
      <c r="D11">
        <v>7</v>
      </c>
      <c r="E11">
        <f t="shared" si="0"/>
        <v>150.5</v>
      </c>
      <c r="F11" s="5">
        <f t="shared" si="1"/>
        <v>-2</v>
      </c>
      <c r="G11" s="3">
        <f t="shared" si="2"/>
        <v>0.0462046204620462</v>
      </c>
      <c r="H11" s="3">
        <f>(D9+D10+D11)/(($B$9+E11)/2)</f>
        <v>0.12121212121212122</v>
      </c>
      <c r="I11" s="3">
        <f>(D3+D4+D5+D6+D7+D8+D9+D10+D11)/(($B$3+E11)/2)</f>
        <v>0.34724540901502504</v>
      </c>
      <c r="J11" s="3"/>
      <c r="K11" s="3"/>
    </row>
    <row r="12" spans="1:11" ht="12.75">
      <c r="A12" s="2">
        <v>41730</v>
      </c>
      <c r="B12">
        <v>150.5</v>
      </c>
      <c r="C12">
        <v>8</v>
      </c>
      <c r="D12">
        <v>10</v>
      </c>
      <c r="E12">
        <f t="shared" si="0"/>
        <v>148.5</v>
      </c>
      <c r="F12" s="5">
        <f t="shared" si="1"/>
        <v>-2</v>
      </c>
      <c r="G12" s="3">
        <f t="shared" si="2"/>
        <v>0.06688963210702341</v>
      </c>
      <c r="H12" s="3">
        <f>(D9+D10+D11+D12)/(($B$9+E12)/2)</f>
        <v>0.18983050847457628</v>
      </c>
      <c r="I12" s="3">
        <f>(D3+D4+D5+D6+D7+D8+D9+D10+D11+D12)/(($B$3+E12)/2)</f>
        <v>0.41680672268907565</v>
      </c>
      <c r="J12" s="3"/>
      <c r="K12" s="3"/>
    </row>
    <row r="13" spans="1:11" ht="12.75">
      <c r="A13" s="2">
        <v>41760</v>
      </c>
      <c r="B13">
        <v>148.5</v>
      </c>
      <c r="C13">
        <v>5</v>
      </c>
      <c r="D13">
        <v>9</v>
      </c>
      <c r="E13">
        <f t="shared" si="0"/>
        <v>144.5</v>
      </c>
      <c r="F13" s="5">
        <f t="shared" si="1"/>
        <v>-4</v>
      </c>
      <c r="G13" s="3">
        <f t="shared" si="2"/>
        <v>0.06143344709897611</v>
      </c>
      <c r="H13" s="3">
        <f>(D9+D10+D11+D12+D13)/(($B$9+E13)/2)</f>
        <v>0.2542955326460481</v>
      </c>
      <c r="I13" s="3">
        <f>(D3+D4+D5+D6+D7+D8+D9+D10+D11+D12+D13)/(($B$3+E13)/2)</f>
        <v>0.4838160136286201</v>
      </c>
      <c r="J13" s="3"/>
      <c r="K13" s="3"/>
    </row>
    <row r="14" spans="1:11" ht="12.75">
      <c r="A14" s="2">
        <v>41791</v>
      </c>
      <c r="B14">
        <v>144.5</v>
      </c>
      <c r="C14">
        <v>4</v>
      </c>
      <c r="D14">
        <v>4</v>
      </c>
      <c r="E14">
        <f t="shared" si="0"/>
        <v>144.5</v>
      </c>
      <c r="F14" s="5">
        <f t="shared" si="1"/>
        <v>0</v>
      </c>
      <c r="G14" s="3">
        <f t="shared" si="2"/>
        <v>0.02768166089965398</v>
      </c>
      <c r="H14" s="3">
        <f>(D9+D10+D11+D12+D13+D14)/(($B$9+E14)/2)</f>
        <v>0.281786941580756</v>
      </c>
      <c r="I14" s="3">
        <f>(D3+D4+D5+D6+D7+D8+D9+D10+D11+D12+D13+D14)/(($B$3+E14)/2)</f>
        <v>0.5110732538330494</v>
      </c>
      <c r="J14" s="3">
        <f aca="true" t="shared" si="3" ref="J14:J35">(D3+D4+D5+D6+D7+D8+D9+D10+D11+D12+D13+D14)/((B3+E14)/2)</f>
        <v>0.5110732538330494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149.5</v>
      </c>
      <c r="C15">
        <v>9</v>
      </c>
      <c r="D15">
        <v>4</v>
      </c>
      <c r="E15">
        <f t="shared" si="0"/>
        <v>154.5</v>
      </c>
      <c r="F15" s="5">
        <f t="shared" si="1"/>
        <v>5</v>
      </c>
      <c r="G15" s="3">
        <f t="shared" si="2"/>
        <v>0.02631578947368421</v>
      </c>
      <c r="H15" s="3">
        <f>(D9+D10+D11+D12+D13+D14+D15)/(($B$9+E15)/2)</f>
        <v>0.29900332225913623</v>
      </c>
      <c r="I15" s="3">
        <f>D15/(($B$15+E15)/2)</f>
        <v>0.02631578947368421</v>
      </c>
      <c r="J15" s="3">
        <f t="shared" si="3"/>
        <v>0.4893964110929853</v>
      </c>
      <c r="K15" s="3">
        <f t="shared" si="4"/>
        <v>0.026101141924959218</v>
      </c>
      <c r="L15">
        <v>4</v>
      </c>
      <c r="M15" s="6"/>
      <c r="P15" s="6"/>
    </row>
    <row r="16" spans="1:16" ht="12.75">
      <c r="A16" s="2">
        <v>41852</v>
      </c>
      <c r="B16">
        <v>154.5</v>
      </c>
      <c r="C16">
        <v>10</v>
      </c>
      <c r="D16">
        <v>11</v>
      </c>
      <c r="E16">
        <f t="shared" si="0"/>
        <v>153.5</v>
      </c>
      <c r="F16" s="5">
        <f t="shared" si="1"/>
        <v>-1</v>
      </c>
      <c r="G16" s="3">
        <f t="shared" si="2"/>
        <v>0.07142857142857142</v>
      </c>
      <c r="H16" s="3">
        <f>(D9+D10+D11+D12+D13+D14+D15+D16)/(($B$9+E16)/2)</f>
        <v>0.37333333333333335</v>
      </c>
      <c r="I16" s="3">
        <f>(D15+D16)/(($B$15+E16)/2)</f>
        <v>0.09900990099009901</v>
      </c>
      <c r="J16" s="3">
        <f t="shared" si="3"/>
        <v>0.5251215559157212</v>
      </c>
      <c r="K16" s="3">
        <f t="shared" si="4"/>
        <v>0.07779578606158834</v>
      </c>
      <c r="L16">
        <v>8</v>
      </c>
      <c r="M16" s="6">
        <v>3</v>
      </c>
      <c r="P16" s="6"/>
    </row>
    <row r="17" spans="1:16" ht="12.75">
      <c r="A17" s="2">
        <v>41883</v>
      </c>
      <c r="B17">
        <v>153.5</v>
      </c>
      <c r="C17">
        <v>10</v>
      </c>
      <c r="D17">
        <v>9</v>
      </c>
      <c r="E17">
        <f t="shared" si="0"/>
        <v>154.5</v>
      </c>
      <c r="F17" s="5">
        <f t="shared" si="1"/>
        <v>1</v>
      </c>
      <c r="G17" s="3">
        <f t="shared" si="2"/>
        <v>0.05844155844155844</v>
      </c>
      <c r="H17" s="3">
        <f>(D9+D10+D11+D12+D13+D14+D15+D16+D17)/(($B$9+E17)/2)</f>
        <v>0.4318936877076412</v>
      </c>
      <c r="I17" s="3">
        <f>(D15+D16+D17)/(($B$15+E17)/2)</f>
        <v>0.15789473684210525</v>
      </c>
      <c r="J17" s="3">
        <f t="shared" si="3"/>
        <v>0.551948051948052</v>
      </c>
      <c r="K17" s="3">
        <f t="shared" si="4"/>
        <v>0.13636363636363635</v>
      </c>
      <c r="L17">
        <v>9</v>
      </c>
      <c r="M17" s="6"/>
      <c r="P17" s="6"/>
    </row>
    <row r="18" spans="1:16" ht="12.75">
      <c r="A18" s="2">
        <v>41913</v>
      </c>
      <c r="B18">
        <v>154.5</v>
      </c>
      <c r="C18">
        <v>10</v>
      </c>
      <c r="D18">
        <v>7</v>
      </c>
      <c r="E18">
        <f t="shared" si="0"/>
        <v>157.5</v>
      </c>
      <c r="F18" s="5">
        <f t="shared" si="1"/>
        <v>3</v>
      </c>
      <c r="G18" s="3">
        <f t="shared" si="2"/>
        <v>0.04487179487179487</v>
      </c>
      <c r="H18" s="3">
        <f>(D9+D10+D11+D12+D13+D14+D15+D16+D17+D18)/(($B$9+E18)/2)</f>
        <v>0.47368421052631576</v>
      </c>
      <c r="I18" s="3">
        <f>(D15+D16+D17+D18)/(($B$15+E18)/2)</f>
        <v>0.20195439739413681</v>
      </c>
      <c r="J18" s="3">
        <f t="shared" si="3"/>
        <v>0.5454545454545454</v>
      </c>
      <c r="K18" s="3">
        <f t="shared" si="4"/>
        <v>0.16883116883116883</v>
      </c>
      <c r="L18">
        <v>5</v>
      </c>
      <c r="M18" s="6">
        <v>2</v>
      </c>
      <c r="P18" s="6"/>
    </row>
    <row r="19" spans="1:13" ht="12.75">
      <c r="A19" s="2">
        <v>41944</v>
      </c>
      <c r="B19">
        <v>157.5</v>
      </c>
      <c r="C19">
        <v>3</v>
      </c>
      <c r="D19">
        <v>8</v>
      </c>
      <c r="E19">
        <f t="shared" si="0"/>
        <v>152.5</v>
      </c>
      <c r="F19" s="5">
        <f t="shared" si="1"/>
        <v>-5</v>
      </c>
      <c r="G19" s="3">
        <f t="shared" si="2"/>
        <v>0.05161290322580645</v>
      </c>
      <c r="H19" s="3">
        <f>(D9+D10+D11+D12+D13+D14+D15+D16+D17+D18+D19)/(($B$9+E19)/2)</f>
        <v>0.5351170568561873</v>
      </c>
      <c r="I19" s="3">
        <f>(D15+D16+D17+D18+D19)/(($B$15+E19)/2)</f>
        <v>0.2582781456953642</v>
      </c>
      <c r="J19" s="3">
        <f t="shared" si="3"/>
        <v>0.5666666666666667</v>
      </c>
      <c r="K19" s="3">
        <f t="shared" si="4"/>
        <v>0.22</v>
      </c>
      <c r="L19">
        <v>7</v>
      </c>
      <c r="M19" s="6">
        <v>1</v>
      </c>
    </row>
    <row r="20" spans="1:13" ht="12.75">
      <c r="A20" s="2">
        <v>41974</v>
      </c>
      <c r="B20">
        <v>152.5</v>
      </c>
      <c r="C20">
        <v>7</v>
      </c>
      <c r="D20">
        <v>9</v>
      </c>
      <c r="E20">
        <f t="shared" si="0"/>
        <v>150.5</v>
      </c>
      <c r="F20" s="5">
        <f t="shared" si="1"/>
        <v>-2</v>
      </c>
      <c r="G20" s="3">
        <f t="shared" si="2"/>
        <v>0.0594059405940594</v>
      </c>
      <c r="H20" s="3">
        <f>(D9+D10+D11+D12+D13+D14+D15+D16+D17+D18+D19+D20)/(($B$9+E20)/2)</f>
        <v>0.5993265993265994</v>
      </c>
      <c r="I20" s="3">
        <f>(D15+D16+D17+D18+D19+D20)/(($B$15+E20)/2)</f>
        <v>0.32</v>
      </c>
      <c r="J20" s="3">
        <f t="shared" si="3"/>
        <v>0.5993265993265994</v>
      </c>
      <c r="K20" s="3">
        <f t="shared" si="4"/>
        <v>0.2828282828282828</v>
      </c>
      <c r="L20">
        <v>9</v>
      </c>
      <c r="M20" s="6"/>
    </row>
    <row r="21" spans="1:13" ht="12.75">
      <c r="A21" s="2">
        <v>42005</v>
      </c>
      <c r="B21">
        <v>150.5</v>
      </c>
      <c r="C21">
        <v>10.5</v>
      </c>
      <c r="D21">
        <v>8</v>
      </c>
      <c r="E21">
        <f t="shared" si="0"/>
        <v>153</v>
      </c>
      <c r="F21" s="5">
        <f t="shared" si="1"/>
        <v>2.5</v>
      </c>
      <c r="G21" s="3">
        <f t="shared" si="2"/>
        <v>0.05271828665568369</v>
      </c>
      <c r="H21" s="3">
        <f>D21/(($B$21+E21)/2)</f>
        <v>0.05271828665568369</v>
      </c>
      <c r="I21" s="3">
        <f>(D15+D16+D17+D18+D19+D20+D21)/(($B$15+E21)/2)</f>
        <v>0.3702479338842975</v>
      </c>
      <c r="J21" s="3">
        <f t="shared" si="3"/>
        <v>0.5930807248764415</v>
      </c>
      <c r="K21" s="3">
        <f t="shared" si="4"/>
        <v>0.3228995057660626</v>
      </c>
      <c r="L21">
        <v>7</v>
      </c>
      <c r="M21" s="6">
        <v>1</v>
      </c>
    </row>
    <row r="22" spans="1:16" ht="12.75">
      <c r="A22" s="2">
        <v>42036</v>
      </c>
      <c r="B22">
        <v>153</v>
      </c>
      <c r="C22">
        <v>8</v>
      </c>
      <c r="D22">
        <v>8</v>
      </c>
      <c r="E22">
        <f t="shared" si="0"/>
        <v>153</v>
      </c>
      <c r="F22" s="5">
        <f t="shared" si="1"/>
        <v>0</v>
      </c>
      <c r="G22" s="3">
        <f t="shared" si="2"/>
        <v>0.05228758169934641</v>
      </c>
      <c r="H22" s="3">
        <f>(D21+D22)/(($B$21+E22)/2)</f>
        <v>0.10543657331136738</v>
      </c>
      <c r="I22" s="3">
        <f>(D15+D16+D17+D18+D19+D20+D21+D22)/(($B$15+E22)/2)</f>
        <v>0.4231404958677686</v>
      </c>
      <c r="J22" s="3">
        <f t="shared" si="3"/>
        <v>0.6153846153846154</v>
      </c>
      <c r="K22" s="3">
        <f t="shared" si="4"/>
        <v>0.37315875613747956</v>
      </c>
      <c r="L22">
        <v>8</v>
      </c>
      <c r="M22" s="6"/>
      <c r="P22" s="6"/>
    </row>
    <row r="23" spans="1:16" ht="12.75">
      <c r="A23" s="2">
        <v>42064</v>
      </c>
      <c r="B23">
        <v>153</v>
      </c>
      <c r="C23">
        <v>11</v>
      </c>
      <c r="D23">
        <v>7</v>
      </c>
      <c r="E23">
        <f t="shared" si="0"/>
        <v>157</v>
      </c>
      <c r="F23" s="5">
        <f t="shared" si="1"/>
        <v>4</v>
      </c>
      <c r="G23" s="3">
        <f t="shared" si="2"/>
        <v>0.04516129032258064</v>
      </c>
      <c r="H23" s="3">
        <f>(D21+D22+D23)/(($B$21+E23)/2)</f>
        <v>0.14959349593495935</v>
      </c>
      <c r="I23" s="3">
        <f>(D15+D16+D17+D18+D19+D20+D21+D22+D23)/(($B$15+E23)/2)</f>
        <v>0.4632952691680261</v>
      </c>
      <c r="J23" s="3">
        <f t="shared" si="3"/>
        <v>0.6113821138211382</v>
      </c>
      <c r="K23" s="3">
        <f t="shared" si="4"/>
        <v>0.4097560975609756</v>
      </c>
      <c r="L23">
        <v>6</v>
      </c>
      <c r="M23" s="6">
        <v>1</v>
      </c>
      <c r="P23" s="6"/>
    </row>
    <row r="24" spans="1:16" ht="12.75">
      <c r="A24" s="2">
        <v>42095</v>
      </c>
      <c r="B24">
        <v>157</v>
      </c>
      <c r="C24">
        <v>7</v>
      </c>
      <c r="D24">
        <v>4</v>
      </c>
      <c r="E24">
        <f t="shared" si="0"/>
        <v>160</v>
      </c>
      <c r="F24" s="5">
        <f t="shared" si="1"/>
        <v>3</v>
      </c>
      <c r="G24" s="3">
        <f t="shared" si="2"/>
        <v>0.025236593059936908</v>
      </c>
      <c r="H24" s="3">
        <f>(D21+D22+D23+D24)/(($B$21+E24)/2)</f>
        <v>0.17391304347826086</v>
      </c>
      <c r="I24" s="3">
        <f>(D15+D16+D17+D18+D19+D20+D21+D22+D23+D24)/(($B$15+E24)/2)</f>
        <v>0.48465266558966075</v>
      </c>
      <c r="J24" s="3">
        <f t="shared" si="3"/>
        <v>0.5705024311183144</v>
      </c>
      <c r="K24" s="3">
        <f t="shared" si="4"/>
        <v>0.4343598055105348</v>
      </c>
      <c r="L24">
        <v>4</v>
      </c>
      <c r="M24" s="6"/>
      <c r="P24" s="6"/>
    </row>
    <row r="25" spans="1:16" ht="12.75">
      <c r="A25" s="2">
        <v>42125</v>
      </c>
      <c r="B25">
        <v>160</v>
      </c>
      <c r="C25">
        <v>8</v>
      </c>
      <c r="D25">
        <v>7</v>
      </c>
      <c r="E25">
        <f t="shared" si="0"/>
        <v>161</v>
      </c>
      <c r="F25" s="5">
        <f t="shared" si="1"/>
        <v>1</v>
      </c>
      <c r="G25" s="3">
        <f t="shared" si="2"/>
        <v>0.04361370716510903</v>
      </c>
      <c r="H25" s="3">
        <f>(D21+D22+D23+D24+D25)/(($B$21+E25)/2)</f>
        <v>0.21829855537720708</v>
      </c>
      <c r="I25" s="3">
        <f>(D15+D16+D17+D18+D19+D20+D21+D22+D23+D24+D25)/(($B$15+E25)/2)</f>
        <v>0.5281803542673108</v>
      </c>
      <c r="J25" s="3">
        <f t="shared" si="3"/>
        <v>0.563011456628478</v>
      </c>
      <c r="K25" s="3">
        <f t="shared" si="4"/>
        <v>0.4844517184942717</v>
      </c>
      <c r="L25">
        <v>7</v>
      </c>
      <c r="M25" s="6"/>
      <c r="P25" s="6"/>
    </row>
    <row r="26" spans="1:13" ht="12.75">
      <c r="A26" s="2">
        <v>42156</v>
      </c>
      <c r="B26">
        <v>161</v>
      </c>
      <c r="C26">
        <v>7</v>
      </c>
      <c r="D26">
        <v>8</v>
      </c>
      <c r="E26">
        <f t="shared" si="0"/>
        <v>160</v>
      </c>
      <c r="F26" s="5">
        <f t="shared" si="1"/>
        <v>-1</v>
      </c>
      <c r="G26" s="3">
        <f t="shared" si="2"/>
        <v>0.04984423676012461</v>
      </c>
      <c r="H26" s="3">
        <f>(D21+D22+D23+D24+D25+D26)/(($B$21+E26)/2)</f>
        <v>0.27053140096618356</v>
      </c>
      <c r="I26" s="3">
        <f>(D15+D16+D17+D18+D19+D20+D21+D22+D23+D24+D25+D26)/(($B$15+E26)/2)</f>
        <v>0.5815831987075929</v>
      </c>
      <c r="J26" s="3">
        <f t="shared" si="3"/>
        <v>0.5815831987075929</v>
      </c>
      <c r="K26" s="3">
        <f t="shared" si="4"/>
        <v>0.5234248788368336</v>
      </c>
      <c r="L26">
        <v>7</v>
      </c>
      <c r="M26" s="6">
        <v>1</v>
      </c>
    </row>
    <row r="27" spans="1:16" ht="12.75">
      <c r="A27" s="2">
        <v>42186</v>
      </c>
      <c r="B27">
        <v>159</v>
      </c>
      <c r="C27">
        <v>7</v>
      </c>
      <c r="D27">
        <v>8</v>
      </c>
      <c r="E27">
        <f t="shared" si="0"/>
        <v>158</v>
      </c>
      <c r="F27" s="5">
        <f t="shared" si="1"/>
        <v>-1</v>
      </c>
      <c r="G27" s="3">
        <f t="shared" si="2"/>
        <v>0.050473186119873815</v>
      </c>
      <c r="H27" s="3">
        <f>(D21+D22+D23+D24+D25+D26+D27)/(($B$21+E27)/2)</f>
        <v>0.3241491085899514</v>
      </c>
      <c r="I27" s="3">
        <f>D27/(($B$27+E27)/2)</f>
        <v>0.050473186119873815</v>
      </c>
      <c r="J27" s="3">
        <f t="shared" si="3"/>
        <v>0.6016</v>
      </c>
      <c r="K27" s="3">
        <f t="shared" si="4"/>
        <v>0.5376</v>
      </c>
      <c r="L27">
        <v>7</v>
      </c>
      <c r="M27" s="6">
        <v>1</v>
      </c>
      <c r="P27" s="6"/>
    </row>
    <row r="28" spans="1:13" ht="12.75">
      <c r="A28" s="2">
        <v>42217</v>
      </c>
      <c r="B28">
        <v>158</v>
      </c>
      <c r="C28">
        <v>10</v>
      </c>
      <c r="D28">
        <v>13</v>
      </c>
      <c r="E28">
        <f t="shared" si="0"/>
        <v>155</v>
      </c>
      <c r="F28" s="5">
        <f t="shared" si="1"/>
        <v>-3</v>
      </c>
      <c r="G28" s="3">
        <f t="shared" si="2"/>
        <v>0.08306709265175719</v>
      </c>
      <c r="H28" s="3">
        <f>(D21+D22+D23+D24+D25+D26+D27+D28)/(($B$21+E28)/2)</f>
        <v>0.41243862520458263</v>
      </c>
      <c r="I28" s="3">
        <f>(D27+D28)/(($B$27+E28)/2)</f>
        <v>0.1337579617834395</v>
      </c>
      <c r="J28" s="3">
        <f t="shared" si="3"/>
        <v>0.6223662884927067</v>
      </c>
      <c r="K28" s="3">
        <f t="shared" si="4"/>
        <v>0.5705024311183144</v>
      </c>
      <c r="L28">
        <v>12</v>
      </c>
      <c r="M28" s="6">
        <v>1</v>
      </c>
    </row>
    <row r="29" spans="1:16" ht="12.75">
      <c r="A29" s="2">
        <v>42248</v>
      </c>
      <c r="B29">
        <v>155</v>
      </c>
      <c r="C29">
        <v>10</v>
      </c>
      <c r="D29">
        <v>7</v>
      </c>
      <c r="E29">
        <f t="shared" si="0"/>
        <v>158</v>
      </c>
      <c r="F29" s="5">
        <f t="shared" si="1"/>
        <v>3</v>
      </c>
      <c r="G29" s="3">
        <f t="shared" si="2"/>
        <v>0.04472843450479233</v>
      </c>
      <c r="H29" s="3">
        <f>(D21+D22+D23+D24+D25+D26+D27+D28+D29)/(($B$21+E29)/2)</f>
        <v>0.4538087520259319</v>
      </c>
      <c r="I29" s="3">
        <f>(D27+D28+D29)/(($B$27+E29)/2)</f>
        <v>0.17665615141955837</v>
      </c>
      <c r="J29" s="3">
        <f t="shared" si="3"/>
        <v>0.6016</v>
      </c>
      <c r="K29" s="3">
        <f t="shared" si="4"/>
        <v>0.544</v>
      </c>
      <c r="L29">
        <v>6</v>
      </c>
      <c r="M29" s="6">
        <v>1</v>
      </c>
      <c r="P29" s="6"/>
    </row>
    <row r="30" spans="1:16" ht="12.75">
      <c r="A30" s="2">
        <v>42278</v>
      </c>
      <c r="B30">
        <v>158</v>
      </c>
      <c r="C30">
        <v>3</v>
      </c>
      <c r="D30">
        <v>11</v>
      </c>
      <c r="E30">
        <f t="shared" si="0"/>
        <v>150</v>
      </c>
      <c r="F30" s="5">
        <f t="shared" si="1"/>
        <v>-8</v>
      </c>
      <c r="G30" s="3">
        <f t="shared" si="2"/>
        <v>0.07142857142857142</v>
      </c>
      <c r="H30" s="3">
        <f>(D21+D22+D23+D24+D25+D26+D27+D28+D29+D30)/(($B$21+E30)/2)</f>
        <v>0.5391014975041597</v>
      </c>
      <c r="I30" s="3">
        <f>(D27+D28+D29+D30)/(($B$27+E30)/2)</f>
        <v>0.2524271844660194</v>
      </c>
      <c r="J30" s="3">
        <f t="shared" si="3"/>
        <v>0.6373983739837399</v>
      </c>
      <c r="K30" s="3">
        <f t="shared" si="4"/>
        <v>0.5853658536585366</v>
      </c>
      <c r="L30">
        <v>10</v>
      </c>
      <c r="M30" s="6">
        <v>1</v>
      </c>
      <c r="P30" s="6"/>
    </row>
    <row r="31" spans="1:16" ht="12.75">
      <c r="A31" s="2">
        <v>42309</v>
      </c>
      <c r="B31">
        <v>150</v>
      </c>
      <c r="C31">
        <v>5</v>
      </c>
      <c r="D31">
        <v>5</v>
      </c>
      <c r="E31">
        <f t="shared" si="0"/>
        <v>150</v>
      </c>
      <c r="F31" s="5">
        <f t="shared" si="1"/>
        <v>0</v>
      </c>
      <c r="G31" s="3">
        <f t="shared" si="2"/>
        <v>0.03333333333333333</v>
      </c>
      <c r="H31" s="3">
        <f>(D21+D22+D23+D24+D25+D26+D27+D28+D29+D30+D31)/(($B$21+E31)/2)</f>
        <v>0.5723793677204659</v>
      </c>
      <c r="I31" s="3">
        <f>(D27+D28+D29+D30+D31)/(($B$27+E31)/2)</f>
        <v>0.284789644012945</v>
      </c>
      <c r="J31" s="3">
        <f t="shared" si="3"/>
        <v>0.628099173553719</v>
      </c>
      <c r="K31" s="3">
        <f t="shared" si="4"/>
        <v>0.5818181818181818</v>
      </c>
      <c r="L31">
        <v>5</v>
      </c>
      <c r="M31" s="6"/>
      <c r="P31" s="6"/>
    </row>
    <row r="32" spans="1:16" ht="12.75">
      <c r="A32" s="2">
        <v>42339</v>
      </c>
      <c r="B32">
        <v>150</v>
      </c>
      <c r="C32">
        <v>4</v>
      </c>
      <c r="D32">
        <v>7</v>
      </c>
      <c r="E32">
        <f t="shared" si="0"/>
        <v>147</v>
      </c>
      <c r="F32" s="5">
        <f t="shared" si="1"/>
        <v>-3</v>
      </c>
      <c r="G32" s="3">
        <f t="shared" si="2"/>
        <v>0.04713804713804714</v>
      </c>
      <c r="H32" s="3">
        <f>(D21+D22+D23+D24+D25+D26+D27+D28+D29+D30+D31+D32)/(($B$21+E32)/2)</f>
        <v>0.6252100840336134</v>
      </c>
      <c r="I32" s="3">
        <f>(D27+D28+D29+D30+D31+D32)/(($B$27+E32)/2)</f>
        <v>0.3333333333333333</v>
      </c>
      <c r="J32" s="3">
        <f t="shared" si="3"/>
        <v>0.6252100840336134</v>
      </c>
      <c r="K32" s="3">
        <f t="shared" si="4"/>
        <v>0.5714285714285714</v>
      </c>
      <c r="L32">
        <v>6</v>
      </c>
      <c r="M32" s="6">
        <v>1</v>
      </c>
      <c r="P32" s="6"/>
    </row>
    <row r="33" spans="1:16" ht="12.75">
      <c r="A33" s="2">
        <v>42370</v>
      </c>
      <c r="B33">
        <v>147</v>
      </c>
      <c r="C33">
        <v>4</v>
      </c>
      <c r="D33">
        <v>6</v>
      </c>
      <c r="E33">
        <f t="shared" si="0"/>
        <v>145</v>
      </c>
      <c r="F33" s="5">
        <f t="shared" si="1"/>
        <v>-2</v>
      </c>
      <c r="G33" s="3">
        <f t="shared" si="2"/>
        <v>0.0410958904109589</v>
      </c>
      <c r="H33" s="3">
        <f>(D33)/(($B$33+E33)/2)</f>
        <v>0.0410958904109589</v>
      </c>
      <c r="I33" s="3">
        <f>(D27+D28+D29+D30+D31+D32+D33)/(($B$27+E33)/2)</f>
        <v>0.375</v>
      </c>
      <c r="J33" s="3">
        <f t="shared" si="3"/>
        <v>0.610738255033557</v>
      </c>
      <c r="K33" s="3">
        <f t="shared" si="4"/>
        <v>0.5637583892617449</v>
      </c>
      <c r="L33">
        <v>6</v>
      </c>
      <c r="M33" s="6"/>
      <c r="P33" s="6"/>
    </row>
    <row r="34" spans="1:16" ht="12.75">
      <c r="A34" s="2">
        <v>42401</v>
      </c>
      <c r="B34">
        <v>145</v>
      </c>
      <c r="C34">
        <v>13</v>
      </c>
      <c r="D34">
        <v>9</v>
      </c>
      <c r="E34">
        <f t="shared" si="0"/>
        <v>149</v>
      </c>
      <c r="F34" s="5">
        <f t="shared" si="1"/>
        <v>4</v>
      </c>
      <c r="G34" s="3">
        <f t="shared" si="2"/>
        <v>0.061224489795918366</v>
      </c>
      <c r="H34" s="3">
        <f>(D33+D34)/(($B$33+E34)/2)</f>
        <v>0.10135135135135136</v>
      </c>
      <c r="I34" s="3">
        <f>(D27+D28+D29+D30+D31+D32+D33+D34)/(($B$27+E34)/2)</f>
        <v>0.42857142857142855</v>
      </c>
      <c r="J34" s="3">
        <f t="shared" si="3"/>
        <v>0.609271523178808</v>
      </c>
      <c r="K34" s="3">
        <f t="shared" si="4"/>
        <v>0.5562913907284768</v>
      </c>
      <c r="L34">
        <v>8</v>
      </c>
      <c r="M34" s="6">
        <v>1</v>
      </c>
      <c r="P34" s="6"/>
    </row>
    <row r="35" spans="1:16" ht="12.75">
      <c r="A35" s="2">
        <v>42430</v>
      </c>
      <c r="B35">
        <v>149</v>
      </c>
      <c r="C35">
        <v>14</v>
      </c>
      <c r="D35">
        <v>13</v>
      </c>
      <c r="E35">
        <f t="shared" si="0"/>
        <v>150</v>
      </c>
      <c r="F35" s="5">
        <f t="shared" si="1"/>
        <v>1</v>
      </c>
      <c r="G35" s="3">
        <f t="shared" si="2"/>
        <v>0.08695652173913043</v>
      </c>
      <c r="H35" s="3">
        <f>(D33+D34+D35)/(($B$33+E35)/2)</f>
        <v>0.18855218855218855</v>
      </c>
      <c r="I35" s="3">
        <f>(D27+D28+D29+D30+D31+D32+D33+D34+D35)/(($B$27+E35)/2)</f>
        <v>0.511326860841424</v>
      </c>
      <c r="J35" s="3">
        <f t="shared" si="3"/>
        <v>0.6384364820846905</v>
      </c>
      <c r="K35" s="3">
        <f t="shared" si="4"/>
        <v>0.5928338762214984</v>
      </c>
      <c r="L35">
        <v>13</v>
      </c>
      <c r="M35" s="6"/>
      <c r="P35" s="6"/>
    </row>
    <row r="36" spans="1:16" ht="12.75">
      <c r="A36" s="2">
        <v>42461</v>
      </c>
      <c r="B36">
        <v>150</v>
      </c>
      <c r="C36">
        <v>9</v>
      </c>
      <c r="D36">
        <v>11</v>
      </c>
      <c r="E36">
        <f t="shared" si="0"/>
        <v>148</v>
      </c>
      <c r="F36" s="5">
        <f t="shared" si="1"/>
        <v>-2</v>
      </c>
      <c r="G36" s="3">
        <f t="shared" si="2"/>
        <v>0.0738255033557047</v>
      </c>
      <c r="H36" s="3">
        <f>(D33+D34+D35+D36)/(($B$33+E36)/2)</f>
        <v>0.26440677966101694</v>
      </c>
      <c r="I36" s="3">
        <f>(D27+D28+D29+D30+D31+D32+D33+D34+D35+D36)/(($B$27+E36)/2)</f>
        <v>0.5863192182410424</v>
      </c>
      <c r="J36" s="3">
        <f>(D25+D26+D27+D28+D29+D30+D31+D32+D33+D34+D35+D36)/((B25+E36)/2)</f>
        <v>0.6818181818181818</v>
      </c>
      <c r="K36" s="3">
        <f t="shared" si="4"/>
        <v>0.6363636363636364</v>
      </c>
      <c r="L36">
        <v>11</v>
      </c>
      <c r="P36" s="6"/>
    </row>
    <row r="37" spans="1:16" ht="12.75">
      <c r="A37" s="2">
        <v>42491</v>
      </c>
      <c r="B37">
        <v>148</v>
      </c>
      <c r="C37">
        <v>15</v>
      </c>
      <c r="D37">
        <v>9</v>
      </c>
      <c r="E37">
        <f t="shared" si="0"/>
        <v>154</v>
      </c>
      <c r="F37" s="5">
        <f t="shared" si="1"/>
        <v>6</v>
      </c>
      <c r="G37" s="3">
        <f t="shared" si="2"/>
        <v>0.059602649006622516</v>
      </c>
      <c r="H37" s="3">
        <f>(D33+D34+D35+D36+D37)/(($B$33+E37)/2)</f>
        <v>0.31893687707641194</v>
      </c>
      <c r="I37" s="3">
        <f>(D27+D28+D29+D30+D31+D32+D33+D34+D35+D36+D37)/(($B$27+E37)/2)</f>
        <v>0.6325878594249201</v>
      </c>
      <c r="J37" s="3">
        <f>(D26+D27+D28+D29+D30+D31+D32+D33+D34+D35+D36+D37)/((B26+E37)/2)</f>
        <v>0.6793650793650794</v>
      </c>
      <c r="K37" s="3">
        <f t="shared" si="4"/>
        <v>0.6222222222222222</v>
      </c>
      <c r="L37">
        <v>7</v>
      </c>
      <c r="M37">
        <v>2</v>
      </c>
      <c r="P37" s="6"/>
    </row>
    <row r="38" spans="1:16" ht="12.75">
      <c r="A38" s="2">
        <v>42522</v>
      </c>
      <c r="B38">
        <v>154</v>
      </c>
      <c r="C38">
        <v>12</v>
      </c>
      <c r="D38">
        <v>8</v>
      </c>
      <c r="E38">
        <f t="shared" si="0"/>
        <v>158</v>
      </c>
      <c r="F38" s="5">
        <f t="shared" si="1"/>
        <v>4</v>
      </c>
      <c r="G38" s="3">
        <f t="shared" si="2"/>
        <v>0.05128205128205128</v>
      </c>
      <c r="H38" s="3">
        <f>(D33+D34+D35+D36+D37+D38)/(($B$33+E38)/2)</f>
        <v>0.36721311475409835</v>
      </c>
      <c r="I38" s="3">
        <f>(D27+D28+D29+D30+D31+D32+D33+D34+D35+D36+D37+D38)/(($B$27+E38)/2)</f>
        <v>0.6750788643533123</v>
      </c>
      <c r="J38" s="3">
        <f>(D27+D28+D29+D30+D31+D32+D33+D34+D35+D36+D37+D38)/((B27+E38)/2)</f>
        <v>0.6750788643533123</v>
      </c>
      <c r="K38" s="3">
        <f t="shared" si="4"/>
        <v>0.6182965299684543</v>
      </c>
      <c r="L38">
        <v>7</v>
      </c>
      <c r="M38">
        <v>1</v>
      </c>
      <c r="P38" s="6"/>
    </row>
    <row r="39" spans="1:16" ht="12.75">
      <c r="A39" s="2">
        <v>42552</v>
      </c>
      <c r="B39">
        <v>158</v>
      </c>
      <c r="C39">
        <v>10</v>
      </c>
      <c r="D39">
        <v>13</v>
      </c>
      <c r="E39">
        <f t="shared" si="0"/>
        <v>155</v>
      </c>
      <c r="F39" s="5">
        <f t="shared" si="1"/>
        <v>-3</v>
      </c>
      <c r="G39" s="3">
        <f t="shared" si="2"/>
        <v>0.08306709265175719</v>
      </c>
      <c r="H39" s="3">
        <f>(D33+D34+D35+D36+D37+D38+D39)/(($B$33+E39)/2)</f>
        <v>0.45695364238410596</v>
      </c>
      <c r="I39" s="3">
        <f>D39/(($B$39+E39)/2)</f>
        <v>0.08306709265175719</v>
      </c>
      <c r="J39" s="3">
        <f aca="true" t="shared" si="5" ref="J39:J86">(D28+D29+D30+D31+D32+D33+D34+D35+D36+D37+D38+D39)/((B28+E39)/2)</f>
        <v>0.7156549520766773</v>
      </c>
      <c r="K39" s="3">
        <f t="shared" si="4"/>
        <v>0.6517571884984026</v>
      </c>
      <c r="L39">
        <v>11</v>
      </c>
      <c r="M39">
        <v>2</v>
      </c>
      <c r="P39" s="6"/>
    </row>
    <row r="40" spans="1:16" ht="12.75">
      <c r="A40" s="2">
        <v>42583</v>
      </c>
      <c r="B40">
        <v>155</v>
      </c>
      <c r="C40">
        <v>7</v>
      </c>
      <c r="D40">
        <v>5</v>
      </c>
      <c r="E40">
        <f t="shared" si="0"/>
        <v>157</v>
      </c>
      <c r="F40" s="5">
        <f t="shared" si="1"/>
        <v>2</v>
      </c>
      <c r="G40" s="3">
        <f t="shared" si="2"/>
        <v>0.03205128205128205</v>
      </c>
      <c r="H40" s="3">
        <f>(D33+D34+D35+D36+D37+D38+D39+D40)/(($B$33+E40)/2)</f>
        <v>0.4868421052631579</v>
      </c>
      <c r="I40" s="3">
        <f>(D39+D40)/(($B$39+E40)/2)</f>
        <v>0.11428571428571428</v>
      </c>
      <c r="J40" s="3">
        <f t="shared" si="5"/>
        <v>0.6666666666666666</v>
      </c>
      <c r="K40" s="3">
        <f t="shared" si="4"/>
        <v>0.6089743589743589</v>
      </c>
      <c r="L40">
        <v>5</v>
      </c>
      <c r="P40" s="6"/>
    </row>
    <row r="41" spans="1:16" ht="12.75">
      <c r="A41" s="2">
        <v>42614</v>
      </c>
      <c r="B41">
        <v>157</v>
      </c>
      <c r="C41">
        <v>6</v>
      </c>
      <c r="D41">
        <v>7</v>
      </c>
      <c r="E41">
        <f t="shared" si="0"/>
        <v>156</v>
      </c>
      <c r="F41" s="5">
        <f t="shared" si="1"/>
        <v>-1</v>
      </c>
      <c r="G41" s="3">
        <f t="shared" si="2"/>
        <v>0.04472843450479233</v>
      </c>
      <c r="H41" s="3">
        <f>(D33+D34+D35+D36+D37+D38+D39+D40+D41)/(($B$33+E41)/2)</f>
        <v>0.5346534653465347</v>
      </c>
      <c r="I41" s="3">
        <f>(D39+D40+D41)/(($B$39+E41)/2)</f>
        <v>0.1592356687898089</v>
      </c>
      <c r="J41" s="3">
        <f t="shared" si="5"/>
        <v>0.6624203821656051</v>
      </c>
      <c r="K41" s="3">
        <f t="shared" si="4"/>
        <v>0.6114649681528662</v>
      </c>
      <c r="L41">
        <v>7</v>
      </c>
      <c r="P41" s="6"/>
    </row>
    <row r="42" spans="1:16" ht="12.75">
      <c r="A42" s="2">
        <v>42644</v>
      </c>
      <c r="B42">
        <v>156</v>
      </c>
      <c r="C42">
        <v>9</v>
      </c>
      <c r="D42">
        <v>7</v>
      </c>
      <c r="E42">
        <f t="shared" si="0"/>
        <v>158</v>
      </c>
      <c r="F42" s="5">
        <f t="shared" si="1"/>
        <v>2</v>
      </c>
      <c r="G42" s="3">
        <f t="shared" si="2"/>
        <v>0.044585987261146494</v>
      </c>
      <c r="H42" s="3">
        <f>(D33+D34+D35+D36+D37+D38+D39+D40+D41+D42)/(($B$33+E42)/2)</f>
        <v>0.5770491803278689</v>
      </c>
      <c r="I42" s="3">
        <f>(D39+D40+D41+D42)/(($B$39+E42)/2)</f>
        <v>0.20253164556962025</v>
      </c>
      <c r="J42" s="3">
        <f t="shared" si="5"/>
        <v>0.6493506493506493</v>
      </c>
      <c r="K42" s="3">
        <f t="shared" si="4"/>
        <v>0.6038961038961039</v>
      </c>
      <c r="L42">
        <v>7</v>
      </c>
      <c r="P42" s="6"/>
    </row>
    <row r="43" spans="1:16" ht="12.75">
      <c r="A43" s="2">
        <v>42675</v>
      </c>
      <c r="B43">
        <v>158</v>
      </c>
      <c r="C43">
        <v>5</v>
      </c>
      <c r="D43">
        <v>8</v>
      </c>
      <c r="E43">
        <f t="shared" si="0"/>
        <v>155</v>
      </c>
      <c r="F43" s="5">
        <f t="shared" si="1"/>
        <v>-3</v>
      </c>
      <c r="G43" s="3">
        <f t="shared" si="2"/>
        <v>0.051118210862619806</v>
      </c>
      <c r="H43" s="3">
        <f>(D33+D34+D35+D36+D37+D38+D39+D40+D41+D42+D43)/(($B$33+E43)/2)</f>
        <v>0.6357615894039735</v>
      </c>
      <c r="I43" s="3">
        <f>(D39+D40+D41+D42+D43)/(($B$39+E43)/2)</f>
        <v>0.25559105431309903</v>
      </c>
      <c r="J43" s="3">
        <f t="shared" si="5"/>
        <v>0.6754098360655738</v>
      </c>
      <c r="K43" s="3">
        <f t="shared" si="4"/>
        <v>0.6163934426229508</v>
      </c>
      <c r="L43">
        <v>6</v>
      </c>
      <c r="M43">
        <v>2</v>
      </c>
      <c r="P43" s="6"/>
    </row>
    <row r="44" spans="1:16" ht="12.75">
      <c r="A44" s="2">
        <v>42705</v>
      </c>
      <c r="B44">
        <v>155</v>
      </c>
      <c r="C44">
        <v>6</v>
      </c>
      <c r="D44">
        <v>8</v>
      </c>
      <c r="E44">
        <f t="shared" si="0"/>
        <v>153</v>
      </c>
      <c r="F44" s="5">
        <f t="shared" si="1"/>
        <v>-2</v>
      </c>
      <c r="G44" s="3">
        <f t="shared" si="2"/>
        <v>0.05194805194805195</v>
      </c>
      <c r="H44" s="3">
        <f>(D33+D34+D35+D36+D37+D38+D39+D40+D41+D42+D43+D44)/(($B$33+E44)/2)</f>
        <v>0.6933333333333334</v>
      </c>
      <c r="I44" s="3">
        <f>(D39+D40+D41+D42+D43+D44)/(($B$39+E44)/2)</f>
        <v>0.3086816720257235</v>
      </c>
      <c r="J44" s="3">
        <f t="shared" si="5"/>
        <v>0.6933333333333334</v>
      </c>
      <c r="K44" s="3">
        <f t="shared" si="4"/>
        <v>0.64</v>
      </c>
      <c r="L44">
        <v>8</v>
      </c>
      <c r="P44" s="6"/>
    </row>
    <row r="45" spans="1:13" ht="12.75">
      <c r="A45" s="2">
        <v>42736</v>
      </c>
      <c r="B45">
        <v>153</v>
      </c>
      <c r="C45">
        <v>6</v>
      </c>
      <c r="D45">
        <v>3</v>
      </c>
      <c r="E45">
        <f t="shared" si="0"/>
        <v>156</v>
      </c>
      <c r="F45" s="5">
        <f t="shared" si="1"/>
        <v>3</v>
      </c>
      <c r="G45" s="3">
        <f t="shared" si="2"/>
        <v>0.019417475728155338</v>
      </c>
      <c r="H45" s="3">
        <f>(D45)/(($B$45+E45)/2)</f>
        <v>0.019417475728155338</v>
      </c>
      <c r="I45" s="3">
        <f>(D39+D40+D41+D42+D43+D44+D45)/(($B$39+E45)/2)</f>
        <v>0.3248407643312102</v>
      </c>
      <c r="J45" s="3">
        <f t="shared" si="5"/>
        <v>0.6710963455149501</v>
      </c>
      <c r="K45" s="3">
        <f t="shared" si="4"/>
        <v>0.6112956810631229</v>
      </c>
      <c r="L45">
        <v>2</v>
      </c>
      <c r="M45">
        <v>1</v>
      </c>
    </row>
    <row r="46" spans="1:16" ht="12.75">
      <c r="A46" s="2">
        <v>42767</v>
      </c>
      <c r="B46">
        <v>156</v>
      </c>
      <c r="C46">
        <v>4</v>
      </c>
      <c r="D46">
        <v>5</v>
      </c>
      <c r="E46">
        <f t="shared" si="0"/>
        <v>155</v>
      </c>
      <c r="F46" s="5">
        <f t="shared" si="1"/>
        <v>-1</v>
      </c>
      <c r="G46" s="3">
        <f t="shared" si="2"/>
        <v>0.03215434083601286</v>
      </c>
      <c r="H46" s="3">
        <f>(D45+D46)/(($B$45+E46)/2)</f>
        <v>0.05194805194805195</v>
      </c>
      <c r="I46" s="3">
        <f>(D39+D40+D41+D42+D43+D44+D45+D46)/(($B$39+E46)/2)</f>
        <v>0.35782747603833864</v>
      </c>
      <c r="J46" s="3">
        <f t="shared" si="5"/>
        <v>0.6381578947368421</v>
      </c>
      <c r="K46" s="3">
        <f t="shared" si="4"/>
        <v>0.5855263157894737</v>
      </c>
      <c r="L46">
        <v>5</v>
      </c>
      <c r="P46" s="6"/>
    </row>
    <row r="47" spans="1:16" ht="12.75">
      <c r="A47" s="2">
        <v>42795</v>
      </c>
      <c r="B47">
        <v>155</v>
      </c>
      <c r="C47">
        <v>14</v>
      </c>
      <c r="D47">
        <v>11</v>
      </c>
      <c r="E47">
        <f t="shared" si="0"/>
        <v>158</v>
      </c>
      <c r="F47" s="5">
        <f t="shared" si="1"/>
        <v>3</v>
      </c>
      <c r="G47" s="3">
        <f t="shared" si="2"/>
        <v>0.07028753993610223</v>
      </c>
      <c r="H47" s="3">
        <f>(D45+D46+D47)/(($B$45+E47)/2)</f>
        <v>0.12218649517684887</v>
      </c>
      <c r="I47" s="3">
        <f>(D39+D40+D41+D42+D43+D44+D45+D46+D47)/(($B$39+E47)/2)</f>
        <v>0.4240506329113924</v>
      </c>
      <c r="J47" s="3">
        <f t="shared" si="5"/>
        <v>0.6168831168831169</v>
      </c>
      <c r="K47" s="3">
        <f t="shared" si="4"/>
        <v>0.564935064935065</v>
      </c>
      <c r="L47">
        <v>11</v>
      </c>
      <c r="P47" s="6"/>
    </row>
    <row r="48" spans="1:16" ht="12.75">
      <c r="A48" s="2">
        <v>42826</v>
      </c>
      <c r="B48">
        <v>158</v>
      </c>
      <c r="C48">
        <v>8</v>
      </c>
      <c r="D48">
        <v>11</v>
      </c>
      <c r="E48">
        <f t="shared" si="0"/>
        <v>155</v>
      </c>
      <c r="F48" s="5">
        <f t="shared" si="1"/>
        <v>-3</v>
      </c>
      <c r="G48" s="3">
        <f t="shared" si="2"/>
        <v>0.07028753993610223</v>
      </c>
      <c r="H48" s="3">
        <f>(D45+D46+D47+D48)/(($B$45+E48)/2)</f>
        <v>0.19480519480519481</v>
      </c>
      <c r="I48" s="3">
        <f>(D39+D40+D41+D42+D43+D44+D45+D46+D47+D48)/(($B$39+E48)/2)</f>
        <v>0.4984025559105431</v>
      </c>
      <c r="J48" s="3">
        <f t="shared" si="5"/>
        <v>0.6270627062706271</v>
      </c>
      <c r="K48" s="3">
        <f t="shared" si="4"/>
        <v>0.5742574257425742</v>
      </c>
      <c r="L48">
        <v>11</v>
      </c>
      <c r="P48" s="6"/>
    </row>
    <row r="49" spans="1:16" ht="12.75">
      <c r="A49" s="2">
        <v>42856</v>
      </c>
      <c r="B49">
        <v>155</v>
      </c>
      <c r="C49">
        <v>11</v>
      </c>
      <c r="D49">
        <v>5</v>
      </c>
      <c r="E49">
        <f t="shared" si="0"/>
        <v>161</v>
      </c>
      <c r="F49" s="5">
        <f t="shared" si="1"/>
        <v>6</v>
      </c>
      <c r="G49" s="3">
        <f t="shared" si="2"/>
        <v>0.03164556962025317</v>
      </c>
      <c r="H49" s="3">
        <f>(D45+D46+D47+D48+D49)/(($B$45+E49)/2)</f>
        <v>0.2229299363057325</v>
      </c>
      <c r="I49" s="3">
        <f>(D39+D40+D41+D42+D43+D44+D45+D46+D47+D48+D49)/(($B$39+E49)/2)</f>
        <v>0.5203761755485894</v>
      </c>
      <c r="J49" s="3">
        <f t="shared" si="5"/>
        <v>0.5777777777777777</v>
      </c>
      <c r="K49" s="3">
        <f t="shared" si="4"/>
        <v>0.5396825396825397</v>
      </c>
      <c r="L49">
        <v>5</v>
      </c>
      <c r="P49" s="6"/>
    </row>
    <row r="50" spans="1:16" ht="12.75">
      <c r="A50" s="2">
        <v>42887</v>
      </c>
      <c r="B50">
        <v>161</v>
      </c>
      <c r="C50">
        <v>1</v>
      </c>
      <c r="D50">
        <v>6</v>
      </c>
      <c r="E50">
        <f t="shared" si="0"/>
        <v>156</v>
      </c>
      <c r="F50" s="5">
        <f t="shared" si="1"/>
        <v>-5</v>
      </c>
      <c r="G50" s="3">
        <f t="shared" si="2"/>
        <v>0.03785488958990536</v>
      </c>
      <c r="H50" s="3">
        <f>(D45+D46+D47+D48+D49+D50)/(($B$45+E50)/2)</f>
        <v>0.26537216828478966</v>
      </c>
      <c r="I50" s="3">
        <f>(D39+D40+D41+D42+D43+D44+D45+D46+D47+D48+D49+D50)/(($B$39+E50)/2)</f>
        <v>0.5668789808917197</v>
      </c>
      <c r="J50" s="3">
        <f t="shared" si="5"/>
        <v>0.5668789808917197</v>
      </c>
      <c r="K50" s="3">
        <f t="shared" si="4"/>
        <v>0.535031847133758</v>
      </c>
      <c r="L50">
        <v>6</v>
      </c>
      <c r="P50" s="6"/>
    </row>
    <row r="51" spans="1:16" ht="12.75">
      <c r="A51" s="2">
        <v>42917</v>
      </c>
      <c r="B51">
        <v>155</v>
      </c>
      <c r="C51">
        <v>11</v>
      </c>
      <c r="D51">
        <v>4</v>
      </c>
      <c r="E51">
        <f t="shared" si="0"/>
        <v>162</v>
      </c>
      <c r="F51" s="5">
        <f t="shared" si="1"/>
        <v>7</v>
      </c>
      <c r="G51" s="3">
        <f t="shared" si="2"/>
        <v>0.025236593059936908</v>
      </c>
      <c r="H51" s="3">
        <f>(D45+D46+D47+D48+D49+D50+D51)/(($B$45+E51)/2)</f>
        <v>0.2857142857142857</v>
      </c>
      <c r="I51" s="3">
        <f>D51/(($B$51+E51)/2)</f>
        <v>0.025236593059936908</v>
      </c>
      <c r="J51" s="3">
        <f t="shared" si="5"/>
        <v>0.5047318611987381</v>
      </c>
      <c r="K51" s="3">
        <f t="shared" si="4"/>
        <v>0.48580441640378547</v>
      </c>
      <c r="L51">
        <v>4</v>
      </c>
      <c r="P51" s="6"/>
    </row>
    <row r="52" spans="1:16" ht="12.75">
      <c r="A52" s="2">
        <v>42948</v>
      </c>
      <c r="B52">
        <v>162.5</v>
      </c>
      <c r="C52">
        <v>2</v>
      </c>
      <c r="D52">
        <v>6</v>
      </c>
      <c r="E52">
        <f t="shared" si="0"/>
        <v>158.5</v>
      </c>
      <c r="F52" s="5">
        <f t="shared" si="1"/>
        <v>-4</v>
      </c>
      <c r="G52" s="3">
        <f t="shared" si="2"/>
        <v>0.037383177570093455</v>
      </c>
      <c r="H52" s="3">
        <f>(D45+D46+D47+D48+D49+D50+D51+D52)/(($B$45+E52)/2)</f>
        <v>0.3274478330658106</v>
      </c>
      <c r="I52" s="3">
        <f>(D51+D52)/(($B$51+E52)/2)</f>
        <v>0.06379585326953748</v>
      </c>
      <c r="J52" s="3">
        <f t="shared" si="5"/>
        <v>0.5134706814580031</v>
      </c>
      <c r="K52" s="3">
        <f t="shared" si="4"/>
        <v>0.48811410459587956</v>
      </c>
      <c r="L52">
        <v>5</v>
      </c>
      <c r="M52">
        <v>1</v>
      </c>
      <c r="P52" s="6"/>
    </row>
    <row r="53" spans="1:16" ht="12.75">
      <c r="A53" s="2">
        <v>42979</v>
      </c>
      <c r="B53">
        <v>158.5</v>
      </c>
      <c r="C53">
        <v>4</v>
      </c>
      <c r="D53">
        <v>5.5</v>
      </c>
      <c r="E53">
        <f t="shared" si="0"/>
        <v>157</v>
      </c>
      <c r="F53" s="5">
        <f t="shared" si="1"/>
        <v>-1.5</v>
      </c>
      <c r="G53" s="3">
        <f t="shared" si="2"/>
        <v>0.03486529318541997</v>
      </c>
      <c r="H53" s="3">
        <f>(D45+D46+D47+D48+D49+D50+D51+D52+D53)/(($B$45+E53)/2)</f>
        <v>0.36451612903225805</v>
      </c>
      <c r="I53" s="3">
        <f>(D51+D52+D53)/(($B$51+E53)/2)</f>
        <v>0.09935897435897435</v>
      </c>
      <c r="J53" s="3">
        <f t="shared" si="5"/>
        <v>0.5079872204472844</v>
      </c>
      <c r="K53" s="3">
        <f t="shared" si="4"/>
        <v>0.48242811501597443</v>
      </c>
      <c r="L53">
        <v>5.5</v>
      </c>
      <c r="P53" s="6"/>
    </row>
    <row r="54" spans="1:16" ht="12.75">
      <c r="A54" s="2">
        <v>43009</v>
      </c>
      <c r="B54">
        <v>157</v>
      </c>
      <c r="C54">
        <v>2</v>
      </c>
      <c r="D54">
        <v>8.5</v>
      </c>
      <c r="E54">
        <f t="shared" si="0"/>
        <v>150.5</v>
      </c>
      <c r="F54" s="5">
        <f t="shared" si="1"/>
        <v>-6.5</v>
      </c>
      <c r="G54" s="3">
        <f t="shared" si="2"/>
        <v>0.055284552845528454</v>
      </c>
      <c r="H54" s="3">
        <f>(D45+D46+D47+D48+D49+D50+D51+D52+D53+D54)/(($B$45+E54)/2)</f>
        <v>0.42833607907743</v>
      </c>
      <c r="I54" s="3">
        <f>(D51+D52+D53+D54)/(($B$51+E54)/2)</f>
        <v>0.15711947626841244</v>
      </c>
      <c r="J54" s="3">
        <f t="shared" si="5"/>
        <v>0.5251215559157212</v>
      </c>
      <c r="K54" s="3">
        <f t="shared" si="4"/>
        <v>0.49270664505672607</v>
      </c>
      <c r="L54">
        <v>7.5</v>
      </c>
      <c r="M54">
        <v>1</v>
      </c>
      <c r="P54" s="6"/>
    </row>
    <row r="55" spans="1:16" ht="12.75">
      <c r="A55" s="2">
        <v>43040</v>
      </c>
      <c r="B55">
        <v>150.5</v>
      </c>
      <c r="C55">
        <v>5</v>
      </c>
      <c r="D55">
        <v>7</v>
      </c>
      <c r="E55">
        <f t="shared" si="0"/>
        <v>148.5</v>
      </c>
      <c r="F55" s="5">
        <f t="shared" si="1"/>
        <v>-2</v>
      </c>
      <c r="G55" s="3">
        <f t="shared" si="2"/>
        <v>0.046822742474916385</v>
      </c>
      <c r="H55" s="3">
        <f>(D45+D46+D47+D48+D49+D50+D51+D52+D53+D54+D55)/(($B$45+E55)/2)</f>
        <v>0.47761194029850745</v>
      </c>
      <c r="I55" s="3">
        <f>(D51+D52+D53+D54+D55)/(($B$51+E55)/2)</f>
        <v>0.2042833607907743</v>
      </c>
      <c r="J55" s="3">
        <f t="shared" si="5"/>
        <v>0.5271828665568369</v>
      </c>
      <c r="K55" s="3">
        <f t="shared" si="4"/>
        <v>0.5074135090609555</v>
      </c>
      <c r="L55">
        <v>7</v>
      </c>
      <c r="P55" s="6"/>
    </row>
    <row r="56" spans="1:16" ht="12.75">
      <c r="A56" s="2">
        <v>43070</v>
      </c>
      <c r="B56">
        <v>148.5</v>
      </c>
      <c r="C56">
        <v>8</v>
      </c>
      <c r="D56">
        <v>11</v>
      </c>
      <c r="E56">
        <f t="shared" si="0"/>
        <v>145.5</v>
      </c>
      <c r="F56" s="5">
        <f t="shared" si="1"/>
        <v>-3</v>
      </c>
      <c r="G56" s="3">
        <f t="shared" si="2"/>
        <v>0.07482993197278912</v>
      </c>
      <c r="H56" s="3">
        <f>(D45+D46+D47+D48+D49+D50+D51+D52+D53+D54+D55+D56)/(($B$45+E56)/2)</f>
        <v>0.5561139028475712</v>
      </c>
      <c r="I56" s="3">
        <f>(D51+D52+D53+D54+D55+D56)/(($B$51+E56)/2)</f>
        <v>0.2795341098169717</v>
      </c>
      <c r="J56" s="3">
        <f t="shared" si="5"/>
        <v>0.5561139028475712</v>
      </c>
      <c r="K56" s="3">
        <f t="shared" si="4"/>
        <v>0.5360134003350083</v>
      </c>
      <c r="L56">
        <v>11</v>
      </c>
      <c r="P56" s="6"/>
    </row>
    <row r="57" spans="1:16" ht="12.75">
      <c r="A57" s="2">
        <v>43101</v>
      </c>
      <c r="B57">
        <v>145.5</v>
      </c>
      <c r="C57">
        <v>9.5</v>
      </c>
      <c r="D57">
        <v>8.5</v>
      </c>
      <c r="E57">
        <f t="shared" si="0"/>
        <v>146.5</v>
      </c>
      <c r="F57" s="5">
        <f t="shared" si="1"/>
        <v>1</v>
      </c>
      <c r="G57" s="3">
        <f t="shared" si="2"/>
        <v>0.05821917808219178</v>
      </c>
      <c r="H57" s="3">
        <f>(D57)/(($B$57+E57)/2)</f>
        <v>0.05821917808219178</v>
      </c>
      <c r="I57" s="3">
        <f>(D51+D52+D53+D54+D55+D56+D57)/(($B$51+E57)/2)</f>
        <v>0.33499170812603646</v>
      </c>
      <c r="J57" s="3">
        <f t="shared" si="5"/>
        <v>0.5851239669421487</v>
      </c>
      <c r="K57" s="3">
        <f t="shared" si="4"/>
        <v>0.571900826446281</v>
      </c>
      <c r="L57">
        <v>8.5</v>
      </c>
      <c r="P57" s="6"/>
    </row>
    <row r="58" spans="1:16" ht="12.75">
      <c r="A58" s="9">
        <v>43132</v>
      </c>
      <c r="B58" s="10">
        <v>146.5</v>
      </c>
      <c r="C58" s="10">
        <v>17</v>
      </c>
      <c r="D58" s="10">
        <v>19.5</v>
      </c>
      <c r="E58" s="10">
        <f t="shared" si="0"/>
        <v>144</v>
      </c>
      <c r="F58" s="11">
        <f t="shared" si="1"/>
        <v>-2.5</v>
      </c>
      <c r="G58" s="12">
        <f t="shared" si="2"/>
        <v>0.1342512908777969</v>
      </c>
      <c r="H58" s="12">
        <f>(D57+D58)/(($B$57+E58)/2)</f>
        <v>0.19343696027633853</v>
      </c>
      <c r="I58" s="12">
        <f>(D51+D52+D53+D54+D55+D56+D57+D58)/(($B$51+E58)/2)</f>
        <v>0.4682274247491639</v>
      </c>
      <c r="J58" s="12">
        <f t="shared" si="5"/>
        <v>0.6889632107023411</v>
      </c>
      <c r="K58" s="12">
        <f t="shared" si="4"/>
        <v>0.6755852842809364</v>
      </c>
      <c r="L58" s="10">
        <v>19.5</v>
      </c>
      <c r="M58" s="10"/>
      <c r="O58" s="6"/>
      <c r="P58" s="6" t="s">
        <v>14</v>
      </c>
    </row>
    <row r="59" spans="1:16" ht="12.75">
      <c r="A59" s="9">
        <v>43160</v>
      </c>
      <c r="B59" s="10">
        <v>144</v>
      </c>
      <c r="C59" s="10">
        <v>30</v>
      </c>
      <c r="D59" s="10">
        <v>28</v>
      </c>
      <c r="E59" s="10">
        <f t="shared" si="0"/>
        <v>146</v>
      </c>
      <c r="F59" s="11">
        <f t="shared" si="1"/>
        <v>2</v>
      </c>
      <c r="G59" s="12">
        <f t="shared" si="2"/>
        <v>0.19310344827586207</v>
      </c>
      <c r="H59" s="12">
        <f>(D57+D58+D59)/(($B$57+E59)/2)</f>
        <v>0.38421955403087477</v>
      </c>
      <c r="I59" s="12">
        <f>(D51+D52+D53+D54+D55+D56+D57+D58+D59)/(($B$51+E59)/2)</f>
        <v>0.6511627906976745</v>
      </c>
      <c r="J59" s="12">
        <f t="shared" si="5"/>
        <v>0.7894736842105263</v>
      </c>
      <c r="K59" s="12">
        <f t="shared" si="4"/>
        <v>0.7763157894736842</v>
      </c>
      <c r="L59" s="10">
        <v>28</v>
      </c>
      <c r="M59" s="10"/>
      <c r="O59" s="6"/>
      <c r="P59" s="6" t="s">
        <v>14</v>
      </c>
    </row>
    <row r="60" spans="1:16" ht="12.75">
      <c r="A60" s="2">
        <v>43191</v>
      </c>
      <c r="B60">
        <v>146</v>
      </c>
      <c r="C60">
        <v>17</v>
      </c>
      <c r="D60">
        <v>4</v>
      </c>
      <c r="E60">
        <f t="shared" si="0"/>
        <v>159</v>
      </c>
      <c r="F60" s="5">
        <f t="shared" si="1"/>
        <v>13</v>
      </c>
      <c r="G60" s="3">
        <f t="shared" si="2"/>
        <v>0.02622950819672131</v>
      </c>
      <c r="H60" s="3">
        <f>(D57+D58+D59+D60)/(($B$57+E60)/2)</f>
        <v>0.39408866995073893</v>
      </c>
      <c r="I60" s="3">
        <f>(D51+D52+D53+D54+D55+D56+D57+D58+D59+D60)/(($B$51+E60)/2)</f>
        <v>0.6496815286624203</v>
      </c>
      <c r="J60" s="3">
        <f t="shared" si="5"/>
        <v>0.7197452229299363</v>
      </c>
      <c r="K60" s="3">
        <f t="shared" si="4"/>
        <v>0.7070063694267515</v>
      </c>
      <c r="L60">
        <v>4</v>
      </c>
      <c r="P60" s="6"/>
    </row>
    <row r="61" spans="1:16" ht="12.75">
      <c r="A61" s="2">
        <v>43221</v>
      </c>
      <c r="B61">
        <v>159</v>
      </c>
      <c r="C61">
        <v>1</v>
      </c>
      <c r="D61">
        <v>9</v>
      </c>
      <c r="E61">
        <f t="shared" si="0"/>
        <v>151</v>
      </c>
      <c r="F61" s="5">
        <f t="shared" si="1"/>
        <v>-8</v>
      </c>
      <c r="G61" s="3">
        <f t="shared" si="2"/>
        <v>0.05806451612903226</v>
      </c>
      <c r="H61" s="3">
        <f>(D57+D58+D59+D60+D61)/(($B$57+E61)/2)</f>
        <v>0.4654300168634064</v>
      </c>
      <c r="I61" s="3">
        <f>(D51+D52+D53+D54+D55+D56+D57+D58+D59+D60+D61)/(($B$51+E61)/2)</f>
        <v>0.7254901960784313</v>
      </c>
      <c r="J61" s="3">
        <f t="shared" si="5"/>
        <v>0.75</v>
      </c>
      <c r="K61" s="3">
        <f t="shared" si="4"/>
        <v>0.7307692307692307</v>
      </c>
      <c r="L61">
        <v>8</v>
      </c>
      <c r="M61">
        <v>1</v>
      </c>
      <c r="P61" s="6"/>
    </row>
    <row r="62" spans="1:16" ht="12.75">
      <c r="A62" s="2">
        <v>43252</v>
      </c>
      <c r="B62">
        <v>151</v>
      </c>
      <c r="C62">
        <v>8</v>
      </c>
      <c r="D62">
        <v>7</v>
      </c>
      <c r="E62">
        <f t="shared" si="0"/>
        <v>152</v>
      </c>
      <c r="F62" s="5">
        <f t="shared" si="1"/>
        <v>1</v>
      </c>
      <c r="G62" s="3">
        <f t="shared" si="2"/>
        <v>0.0462046204620462</v>
      </c>
      <c r="H62" s="3">
        <f>(D57+D58+D59+D60+D61+D62)/(($B$57+E62)/2)</f>
        <v>0.5109243697478991</v>
      </c>
      <c r="I62" s="3">
        <f>(D51+D52+D53+D54+D55+D56+D57+D58+D59+D60+D61+D62)/(($B$51+E62)/2)</f>
        <v>0.7687296416938111</v>
      </c>
      <c r="J62" s="3">
        <f t="shared" si="5"/>
        <v>0.7687296416938111</v>
      </c>
      <c r="K62" s="3">
        <f t="shared" si="4"/>
        <v>0.7231270358306189</v>
      </c>
      <c r="L62">
        <v>3</v>
      </c>
      <c r="M62">
        <v>4</v>
      </c>
      <c r="P62" s="6"/>
    </row>
    <row r="63" spans="1:16" ht="12.75">
      <c r="A63" s="2">
        <v>43282</v>
      </c>
      <c r="B63">
        <v>152</v>
      </c>
      <c r="C63">
        <v>12.5</v>
      </c>
      <c r="D63">
        <v>9</v>
      </c>
      <c r="E63">
        <f t="shared" si="0"/>
        <v>155.5</v>
      </c>
      <c r="F63" s="5">
        <f t="shared" si="1"/>
        <v>3.5</v>
      </c>
      <c r="G63" s="3">
        <f t="shared" si="2"/>
        <v>0.05853658536585366</v>
      </c>
      <c r="H63" s="3">
        <f>(D57+D58+D59+D60+D61+D62+D63)/(($B$57+E63)/2)</f>
        <v>0.5647840531561462</v>
      </c>
      <c r="I63" s="3">
        <f>(D63)/(($B$63+E63)/2)</f>
        <v>0.05853658536585366</v>
      </c>
      <c r="J63" s="3">
        <f t="shared" si="5"/>
        <v>0.7735849056603774</v>
      </c>
      <c r="K63" s="3">
        <f t="shared" si="4"/>
        <v>0.7295597484276729</v>
      </c>
      <c r="L63">
        <v>9</v>
      </c>
      <c r="P63" s="6"/>
    </row>
    <row r="64" spans="1:16" ht="12.75">
      <c r="A64" s="2">
        <v>43313</v>
      </c>
      <c r="B64">
        <v>155.5</v>
      </c>
      <c r="C64">
        <v>6</v>
      </c>
      <c r="D64">
        <v>7.5</v>
      </c>
      <c r="E64">
        <f t="shared" si="0"/>
        <v>154</v>
      </c>
      <c r="F64" s="5">
        <f t="shared" si="1"/>
        <v>-1.5</v>
      </c>
      <c r="G64" s="3">
        <f t="shared" si="2"/>
        <v>0.048465266558966075</v>
      </c>
      <c r="H64" s="3">
        <f>(D57+D58+D59+D60+D61+D62+D63+D64)/(($B$57+E64)/2)</f>
        <v>0.6176961602671118</v>
      </c>
      <c r="I64" s="3">
        <f>(D63+D64)/(($B$63+E64)/2)</f>
        <v>0.10784313725490197</v>
      </c>
      <c r="J64" s="3">
        <f t="shared" si="5"/>
        <v>0.7968</v>
      </c>
      <c r="K64" s="3">
        <f t="shared" si="4"/>
        <v>0.752</v>
      </c>
      <c r="L64">
        <v>6.5</v>
      </c>
      <c r="M64">
        <v>1</v>
      </c>
      <c r="P64" s="6"/>
    </row>
    <row r="65" spans="1:16" ht="12.75">
      <c r="A65" s="2">
        <v>43344</v>
      </c>
      <c r="B65">
        <v>154</v>
      </c>
      <c r="C65">
        <v>8</v>
      </c>
      <c r="D65">
        <v>11</v>
      </c>
      <c r="E65">
        <f t="shared" si="0"/>
        <v>151</v>
      </c>
      <c r="F65" s="5">
        <f t="shared" si="1"/>
        <v>-3</v>
      </c>
      <c r="G65" s="3">
        <f t="shared" si="2"/>
        <v>0.07213114754098361</v>
      </c>
      <c r="H65" s="3">
        <f>(D57+D58+D59+D60+D61+D62+D63+D64+D65)/(($B$57+E65)/2)</f>
        <v>0.6981450252951096</v>
      </c>
      <c r="I65" s="3">
        <f>(D63+D64+D65)/(($B$63+E65)/2)</f>
        <v>0.18151815181518152</v>
      </c>
      <c r="J65" s="3">
        <f t="shared" si="5"/>
        <v>0.8441558441558441</v>
      </c>
      <c r="K65" s="3">
        <f t="shared" si="4"/>
        <v>0.7922077922077922</v>
      </c>
      <c r="L65">
        <v>10</v>
      </c>
      <c r="M65">
        <v>1</v>
      </c>
      <c r="P65" s="6"/>
    </row>
    <row r="66" spans="1:16" ht="12.75">
      <c r="A66" s="2">
        <v>43374</v>
      </c>
      <c r="B66">
        <v>151</v>
      </c>
      <c r="C66">
        <v>8</v>
      </c>
      <c r="D66">
        <v>6</v>
      </c>
      <c r="E66">
        <f t="shared" si="0"/>
        <v>153</v>
      </c>
      <c r="F66" s="5">
        <f t="shared" si="1"/>
        <v>2</v>
      </c>
      <c r="G66" s="3">
        <f t="shared" si="2"/>
        <v>0.039473684210526314</v>
      </c>
      <c r="H66" s="3">
        <f>(D57+D58+D59+D60+D61+D62+D63+D64+D65+D66)/(($B$57+E66)/2)</f>
        <v>0.7336683417085427</v>
      </c>
      <c r="I66" s="3">
        <f>(D63+D64+D65+D66)/(($B$63+E66)/2)</f>
        <v>0.21967213114754097</v>
      </c>
      <c r="J66" s="3">
        <f t="shared" si="5"/>
        <v>0.8401976935749588</v>
      </c>
      <c r="K66" s="3">
        <f t="shared" si="4"/>
        <v>0.7808896210873146</v>
      </c>
      <c r="L66">
        <v>4</v>
      </c>
      <c r="M66">
        <v>2</v>
      </c>
      <c r="P66" s="6"/>
    </row>
    <row r="67" spans="1:16" ht="12.75">
      <c r="A67" s="2">
        <v>43405</v>
      </c>
      <c r="B67">
        <v>153</v>
      </c>
      <c r="C67">
        <v>3</v>
      </c>
      <c r="D67">
        <v>6</v>
      </c>
      <c r="E67">
        <f aca="true" t="shared" si="6" ref="E67:E86">B67+C67-D67</f>
        <v>150</v>
      </c>
      <c r="F67" s="5">
        <f aca="true" t="shared" si="7" ref="F67:F86">C67-D67</f>
        <v>-3</v>
      </c>
      <c r="G67" s="3">
        <f aca="true" t="shared" si="8" ref="G67:G86">D67/((B67+E67)/2)</f>
        <v>0.039603960396039604</v>
      </c>
      <c r="H67" s="3">
        <f>(D57+D58+D59+D60+D61+D62+D63+D64+D65+D66+D67)/(($B$57+E67)/2)</f>
        <v>0.7817258883248731</v>
      </c>
      <c r="I67" s="3">
        <f>(D63+D64+D65+D66+D67)/(($B$63+E67)/2)</f>
        <v>0.26158940397350994</v>
      </c>
      <c r="J67" s="3">
        <f t="shared" si="5"/>
        <v>0.847571189279732</v>
      </c>
      <c r="K67" s="3">
        <f t="shared" si="4"/>
        <v>0.7872696817420436</v>
      </c>
      <c r="L67">
        <v>6</v>
      </c>
      <c r="P67" s="6"/>
    </row>
    <row r="68" spans="1:12" ht="12.75">
      <c r="A68" s="2">
        <v>43435</v>
      </c>
      <c r="B68">
        <v>150</v>
      </c>
      <c r="C68">
        <v>5.5</v>
      </c>
      <c r="D68">
        <v>8</v>
      </c>
      <c r="E68">
        <f t="shared" si="6"/>
        <v>147.5</v>
      </c>
      <c r="F68" s="5">
        <f t="shared" si="7"/>
        <v>-2.5</v>
      </c>
      <c r="G68" s="3">
        <f t="shared" si="8"/>
        <v>0.05378151260504202</v>
      </c>
      <c r="H68" s="3">
        <f>(D57+D58+D59+D60+D61+D62+D63+D64+D65+D66+D67+D68)/(($B$57+E68)/2)</f>
        <v>0.8430034129692833</v>
      </c>
      <c r="I68" s="3">
        <f>(D63+D64+D65+D66+D67+D68)/(($B$63+E68)/2)</f>
        <v>0.31719532554257096</v>
      </c>
      <c r="J68" s="3">
        <f t="shared" si="5"/>
        <v>0.8430034129692833</v>
      </c>
      <c r="K68" s="3">
        <f t="shared" si="4"/>
        <v>0.7815699658703071</v>
      </c>
      <c r="L68">
        <v>8</v>
      </c>
    </row>
    <row r="69" spans="1:13" ht="12.75">
      <c r="A69" s="2">
        <v>43466</v>
      </c>
      <c r="B69">
        <v>147.5</v>
      </c>
      <c r="C69">
        <v>19</v>
      </c>
      <c r="D69">
        <v>8</v>
      </c>
      <c r="E69">
        <f t="shared" si="6"/>
        <v>158.5</v>
      </c>
      <c r="F69" s="5">
        <f t="shared" si="7"/>
        <v>11</v>
      </c>
      <c r="G69" s="3">
        <f t="shared" si="8"/>
        <v>0.05228758169934641</v>
      </c>
      <c r="H69" s="3">
        <f>(D69)/(($B$69+E69)/2)</f>
        <v>0.05228758169934641</v>
      </c>
      <c r="I69" s="3">
        <f>(D63+D64+D65+D66+D67+D68+D69)/(($B$63+E69)/2)</f>
        <v>0.357487922705314</v>
      </c>
      <c r="J69" s="3">
        <f t="shared" si="5"/>
        <v>0.8065573770491803</v>
      </c>
      <c r="K69" s="3">
        <f t="shared" si="4"/>
        <v>0.740983606557377</v>
      </c>
      <c r="L69">
        <v>7</v>
      </c>
      <c r="M69">
        <v>1</v>
      </c>
    </row>
    <row r="70" spans="1:13" ht="12.75">
      <c r="A70" s="2">
        <v>43497</v>
      </c>
      <c r="B70">
        <v>158.5</v>
      </c>
      <c r="C70">
        <v>7</v>
      </c>
      <c r="D70">
        <v>5</v>
      </c>
      <c r="E70">
        <f t="shared" si="6"/>
        <v>160.5</v>
      </c>
      <c r="F70" s="5">
        <f t="shared" si="7"/>
        <v>2</v>
      </c>
      <c r="G70" s="3">
        <f t="shared" si="8"/>
        <v>0.03134796238244514</v>
      </c>
      <c r="H70" s="3">
        <f>(D69+D70)/(($B$69+E70)/2)</f>
        <v>0.08441558441558442</v>
      </c>
      <c r="I70" s="3">
        <f>(D63+D64+D65+D66+D67+D68+D69+D70)/(($B$63+E70)/2)</f>
        <v>0.3872</v>
      </c>
      <c r="J70" s="3">
        <f t="shared" si="5"/>
        <v>0.7126436781609196</v>
      </c>
      <c r="K70" s="3">
        <f t="shared" si="4"/>
        <v>0.6403940886699507</v>
      </c>
      <c r="L70">
        <v>4</v>
      </c>
      <c r="M70">
        <v>1</v>
      </c>
    </row>
    <row r="71" spans="1:12" ht="12.75">
      <c r="A71" s="2">
        <v>43525</v>
      </c>
      <c r="B71">
        <v>160.5</v>
      </c>
      <c r="C71">
        <v>6</v>
      </c>
      <c r="D71">
        <v>10</v>
      </c>
      <c r="E71">
        <f t="shared" si="6"/>
        <v>156.5</v>
      </c>
      <c r="F71" s="5">
        <f t="shared" si="7"/>
        <v>-4</v>
      </c>
      <c r="G71" s="3">
        <f t="shared" si="8"/>
        <v>0.06309148264984227</v>
      </c>
      <c r="H71" s="3">
        <f>(D69+D70+D71)/(($B$69+E71)/2)</f>
        <v>0.1513157894736842</v>
      </c>
      <c r="I71" s="3">
        <f>(D63+D64+D65+D66+D67+D68+D69+D70+D71)/(($B$63+E71)/2)</f>
        <v>0.45705024311183146</v>
      </c>
      <c r="J71" s="3">
        <f t="shared" si="5"/>
        <v>0.5983471074380166</v>
      </c>
      <c r="K71" s="3">
        <f t="shared" si="4"/>
        <v>0.5256198347107438</v>
      </c>
      <c r="L71">
        <v>10</v>
      </c>
    </row>
    <row r="72" spans="1:12" ht="12.75">
      <c r="A72" s="2">
        <v>43556</v>
      </c>
      <c r="B72">
        <v>156.5</v>
      </c>
      <c r="C72">
        <v>15</v>
      </c>
      <c r="D72">
        <v>7</v>
      </c>
      <c r="E72">
        <f t="shared" si="6"/>
        <v>164.5</v>
      </c>
      <c r="F72" s="5">
        <f t="shared" si="7"/>
        <v>8</v>
      </c>
      <c r="G72" s="3">
        <f t="shared" si="8"/>
        <v>0.04361370716510903</v>
      </c>
      <c r="H72" s="3">
        <f>(D69+D70+D71+D72)/(($B$69+E72)/2)</f>
        <v>0.19230769230769232</v>
      </c>
      <c r="I72" s="3">
        <f>(D63+D64+D65+D66+D67+D68+D69+D70+D71+D72)/(($B$63+E72)/2)</f>
        <v>0.48973143759873616</v>
      </c>
      <c r="J72" s="3">
        <f t="shared" si="5"/>
        <v>0.5780525502318392</v>
      </c>
      <c r="K72" s="3">
        <f t="shared" si="4"/>
        <v>0.5100463678516228</v>
      </c>
      <c r="L72">
        <v>7</v>
      </c>
    </row>
    <row r="73" spans="1:13" ht="12.75">
      <c r="A73" s="2">
        <v>43586</v>
      </c>
      <c r="B73">
        <v>164.5</v>
      </c>
      <c r="C73">
        <v>3</v>
      </c>
      <c r="D73">
        <v>7</v>
      </c>
      <c r="E73">
        <f t="shared" si="6"/>
        <v>160.5</v>
      </c>
      <c r="F73" s="5">
        <f t="shared" si="7"/>
        <v>-4</v>
      </c>
      <c r="G73" s="3">
        <f t="shared" si="8"/>
        <v>0.043076923076923075</v>
      </c>
      <c r="H73" s="3">
        <f>(D69+D70+D71+D72+D73)/(($B$69+E73)/2)</f>
        <v>0.24025974025974026</v>
      </c>
      <c r="I73" s="3">
        <f>(D63+D64+D65+D66+D67+D68+D69+D70+D71+D72+D73)/(($B$63+E73)/2)</f>
        <v>0.5408</v>
      </c>
      <c r="J73" s="3">
        <f t="shared" si="5"/>
        <v>0.5874799357945425</v>
      </c>
      <c r="K73" s="3">
        <f t="shared" si="4"/>
        <v>0.5168539325842697</v>
      </c>
      <c r="L73">
        <v>6</v>
      </c>
      <c r="M73">
        <v>1</v>
      </c>
    </row>
    <row r="74" spans="1:13" ht="12.75">
      <c r="A74" s="2">
        <v>43617</v>
      </c>
      <c r="B74">
        <v>160.5</v>
      </c>
      <c r="C74">
        <v>7</v>
      </c>
      <c r="D74">
        <v>14</v>
      </c>
      <c r="E74">
        <f t="shared" si="6"/>
        <v>153.5</v>
      </c>
      <c r="F74" s="5">
        <f t="shared" si="7"/>
        <v>-7</v>
      </c>
      <c r="G74" s="3">
        <f t="shared" si="8"/>
        <v>0.08917197452229299</v>
      </c>
      <c r="H74" s="3">
        <f>(D69+D70+D71+D72+D73+D74)/(($B$69+E74)/2)</f>
        <v>0.3388704318936877</v>
      </c>
      <c r="I74" s="3">
        <f>(D63+D64+D65+D66+D67+D68+D69+D70+D71+D72+D73+D74)/(($B$63+E74)/2)</f>
        <v>0.6448445171849427</v>
      </c>
      <c r="J74" s="3">
        <f t="shared" si="5"/>
        <v>0.6448445171849427</v>
      </c>
      <c r="K74" s="3">
        <f t="shared" si="4"/>
        <v>0.5859247135842881</v>
      </c>
      <c r="L74">
        <v>12</v>
      </c>
      <c r="M74">
        <v>2</v>
      </c>
    </row>
    <row r="75" spans="1:13" ht="12.75">
      <c r="A75" s="2">
        <v>43647</v>
      </c>
      <c r="B75">
        <v>153.5</v>
      </c>
      <c r="C75">
        <v>11</v>
      </c>
      <c r="D75">
        <v>14</v>
      </c>
      <c r="E75">
        <f t="shared" si="6"/>
        <v>150.5</v>
      </c>
      <c r="F75" s="5">
        <f t="shared" si="7"/>
        <v>-3</v>
      </c>
      <c r="G75" s="3">
        <f t="shared" si="8"/>
        <v>0.09210526315789473</v>
      </c>
      <c r="H75" s="3">
        <f>(D69+D70+D71+D72+D73+D74+D75)/(($B$69+E75)/2)</f>
        <v>0.436241610738255</v>
      </c>
      <c r="I75" s="3">
        <f>(D75)/(($B$75+E75)/2)</f>
        <v>0.09210526315789473</v>
      </c>
      <c r="J75" s="3">
        <f t="shared" si="5"/>
        <v>0.6764705882352942</v>
      </c>
      <c r="K75" s="3">
        <f t="shared" si="4"/>
        <v>0.6111111111111112</v>
      </c>
      <c r="L75">
        <v>13</v>
      </c>
      <c r="M75">
        <v>1</v>
      </c>
    </row>
    <row r="76" spans="1:12" ht="12.75">
      <c r="A76" s="2">
        <v>43678</v>
      </c>
      <c r="B76">
        <v>150.5</v>
      </c>
      <c r="C76">
        <v>5</v>
      </c>
      <c r="D76">
        <v>5</v>
      </c>
      <c r="E76">
        <f t="shared" si="6"/>
        <v>150.5</v>
      </c>
      <c r="F76" s="5">
        <f t="shared" si="7"/>
        <v>0</v>
      </c>
      <c r="G76" s="3">
        <f t="shared" si="8"/>
        <v>0.03322259136212625</v>
      </c>
      <c r="H76" s="3">
        <f>(D69+D70+D71+D72+D73+D74+D75+D76)/(($B$69+E76)/2)</f>
        <v>0.4697986577181208</v>
      </c>
      <c r="I76" s="3">
        <f>(D75+D76)/(($B$75+E76)/2)</f>
        <v>0.125</v>
      </c>
      <c r="J76" s="3">
        <f t="shared" si="5"/>
        <v>0.6633825944170771</v>
      </c>
      <c r="K76" s="3">
        <f t="shared" si="4"/>
        <v>0.6042692939244664</v>
      </c>
      <c r="L76">
        <v>5</v>
      </c>
    </row>
    <row r="77" spans="1:12" ht="12.75">
      <c r="A77" s="2">
        <v>43709</v>
      </c>
      <c r="B77">
        <v>150.5</v>
      </c>
      <c r="C77">
        <v>8</v>
      </c>
      <c r="D77">
        <v>9</v>
      </c>
      <c r="E77">
        <f t="shared" si="6"/>
        <v>149.5</v>
      </c>
      <c r="F77" s="5">
        <f t="shared" si="7"/>
        <v>-1</v>
      </c>
      <c r="G77" s="3">
        <f t="shared" si="8"/>
        <v>0.06</v>
      </c>
      <c r="H77" s="3">
        <f>(D69+D70+D71+D72+D73+D74+D75+D76+D77)/(($B$69+E77)/2)</f>
        <v>0.531986531986532</v>
      </c>
      <c r="I77" s="3">
        <f>(D75+D76+D77)/(($B$75+E77)/2)</f>
        <v>0.1848184818481848</v>
      </c>
      <c r="J77" s="3">
        <f t="shared" si="5"/>
        <v>0.6589018302828619</v>
      </c>
      <c r="K77" s="3">
        <f t="shared" si="4"/>
        <v>0.6056572379367721</v>
      </c>
      <c r="L77">
        <v>9</v>
      </c>
    </row>
    <row r="78" spans="1:12" ht="12.75">
      <c r="A78" s="2">
        <v>43739</v>
      </c>
      <c r="B78">
        <v>149.5</v>
      </c>
      <c r="C78">
        <v>15</v>
      </c>
      <c r="D78">
        <v>4</v>
      </c>
      <c r="E78">
        <f t="shared" si="6"/>
        <v>160.5</v>
      </c>
      <c r="F78" s="5">
        <f t="shared" si="7"/>
        <v>11</v>
      </c>
      <c r="G78" s="3">
        <f t="shared" si="8"/>
        <v>0.025806451612903226</v>
      </c>
      <c r="H78" s="3">
        <f>(D69+D70+D71+D72+D73+D74+D75+D76+D77+D78)/(($B$69+E78)/2)</f>
        <v>0.538961038961039</v>
      </c>
      <c r="I78" s="3">
        <f>(D75+D76+D77+D78)/(($B$75+E78)/2)</f>
        <v>0.20382165605095542</v>
      </c>
      <c r="J78" s="3">
        <f t="shared" si="5"/>
        <v>0.6188197767145136</v>
      </c>
      <c r="K78" s="3">
        <f aca="true" t="shared" si="9" ref="K78:K89">((L67-O67)+(L68-O68)+(L69-O69)+(L70-O70)+(L71-O71)+(L72-O72)+(L73-O73)+(L74-O74)+(L75-O75)+(L76-O76)+(L77-O77)+(L78-O78))/((B67+E78)/2)</f>
        <v>0.580542264752791</v>
      </c>
      <c r="L78">
        <v>4</v>
      </c>
    </row>
    <row r="79" spans="1:13" ht="12.75">
      <c r="A79" s="2">
        <v>43770</v>
      </c>
      <c r="B79">
        <v>160.5</v>
      </c>
      <c r="C79">
        <v>5</v>
      </c>
      <c r="D79">
        <v>7</v>
      </c>
      <c r="E79">
        <f t="shared" si="6"/>
        <v>158.5</v>
      </c>
      <c r="F79" s="5">
        <f t="shared" si="7"/>
        <v>-2</v>
      </c>
      <c r="G79" s="3">
        <f t="shared" si="8"/>
        <v>0.0438871473354232</v>
      </c>
      <c r="H79" s="3">
        <f>(D69+D70+D71+D72+D73+D74+D75+D76+D77+D78+D79)/(($B$69+E79)/2)</f>
        <v>0.5882352941176471</v>
      </c>
      <c r="I79" s="3">
        <f>(D75+D76+D77+D78+D79)/(($B$75+E79)/2)</f>
        <v>0.25</v>
      </c>
      <c r="J79" s="3">
        <f t="shared" si="5"/>
        <v>0.6353322528363047</v>
      </c>
      <c r="K79" s="3">
        <f t="shared" si="9"/>
        <v>0.5899513776337115</v>
      </c>
      <c r="L79">
        <v>6</v>
      </c>
      <c r="M79">
        <v>1</v>
      </c>
    </row>
    <row r="80" spans="1:13" ht="12.75">
      <c r="A80" s="2">
        <v>43800</v>
      </c>
      <c r="B80">
        <v>158.5</v>
      </c>
      <c r="C80">
        <v>10.5</v>
      </c>
      <c r="D80">
        <v>11</v>
      </c>
      <c r="E80">
        <f t="shared" si="6"/>
        <v>158</v>
      </c>
      <c r="F80" s="5">
        <f t="shared" si="7"/>
        <v>-0.5</v>
      </c>
      <c r="G80" s="3">
        <f t="shared" si="8"/>
        <v>0.06951026856240126</v>
      </c>
      <c r="H80" s="3">
        <f>(D69+D70+D71+D72+D73+D74+D75+D76+D77+D78+D79+D80)/(($B$69+E80)/2)</f>
        <v>0.6612111292962357</v>
      </c>
      <c r="I80" s="3">
        <f>(D75+D76+D77+D78+D79+D80)/(($B$75+E80)/2)</f>
        <v>0.32102728731942215</v>
      </c>
      <c r="J80" s="3">
        <f t="shared" si="5"/>
        <v>0.6612111292962357</v>
      </c>
      <c r="K80" s="3">
        <f t="shared" si="9"/>
        <v>0.6088379705400983</v>
      </c>
      <c r="L80">
        <v>10</v>
      </c>
      <c r="M80">
        <v>1</v>
      </c>
    </row>
    <row r="81" spans="1:12" ht="12.75">
      <c r="A81" s="2">
        <v>43831</v>
      </c>
      <c r="B81">
        <v>158</v>
      </c>
      <c r="C81">
        <v>5</v>
      </c>
      <c r="D81">
        <v>6</v>
      </c>
      <c r="E81">
        <f t="shared" si="6"/>
        <v>157</v>
      </c>
      <c r="F81" s="5">
        <f t="shared" si="7"/>
        <v>-1</v>
      </c>
      <c r="G81" s="3">
        <f t="shared" si="8"/>
        <v>0.0380952380952381</v>
      </c>
      <c r="H81" s="3">
        <f>(D81)/(($B$81+E81)/2)</f>
        <v>0.0380952380952381</v>
      </c>
      <c r="I81" s="3">
        <f>(D75+D76+D77+D78+D79+D80+D81)/(($B$75+E81)/2)</f>
        <v>0.3607085346215781</v>
      </c>
      <c r="J81" s="3">
        <f t="shared" si="5"/>
        <v>0.6275752773375595</v>
      </c>
      <c r="K81" s="3">
        <f t="shared" si="9"/>
        <v>0.5832012678288431</v>
      </c>
      <c r="L81">
        <v>6</v>
      </c>
    </row>
    <row r="82" spans="1:12" ht="12.75">
      <c r="A82" s="2">
        <v>43862</v>
      </c>
      <c r="B82">
        <v>157</v>
      </c>
      <c r="C82">
        <v>4</v>
      </c>
      <c r="D82">
        <v>6</v>
      </c>
      <c r="E82">
        <f t="shared" si="6"/>
        <v>155</v>
      </c>
      <c r="F82" s="5">
        <f t="shared" si="7"/>
        <v>-2</v>
      </c>
      <c r="G82" s="3">
        <f t="shared" si="8"/>
        <v>0.038461538461538464</v>
      </c>
      <c r="H82" s="3">
        <f>(D81+D82)/(($B$81+E82)/2)</f>
        <v>0.07667731629392971</v>
      </c>
      <c r="I82" s="3">
        <f>(D75+D76+D77+D78+D79+D80+D81+D82)/(($B$75+E82)/2)</f>
        <v>0.4019448946515397</v>
      </c>
      <c r="J82" s="3">
        <f t="shared" si="5"/>
        <v>0.6339144215530903</v>
      </c>
      <c r="K82" s="3">
        <f t="shared" si="9"/>
        <v>0.589540412044374</v>
      </c>
      <c r="L82">
        <v>5</v>
      </c>
    </row>
    <row r="83" spans="1:13" ht="12.75">
      <c r="A83" s="2">
        <v>43891</v>
      </c>
      <c r="B83">
        <v>155</v>
      </c>
      <c r="C83">
        <v>13</v>
      </c>
      <c r="D83">
        <v>14</v>
      </c>
      <c r="E83">
        <f t="shared" si="6"/>
        <v>154</v>
      </c>
      <c r="F83" s="5">
        <f t="shared" si="7"/>
        <v>-1</v>
      </c>
      <c r="G83" s="3">
        <f t="shared" si="8"/>
        <v>0.09061488673139159</v>
      </c>
      <c r="H83" s="3">
        <f>(D81+D82+D83)/(($B$81+E83)/2)</f>
        <v>0.16666666666666666</v>
      </c>
      <c r="I83" s="3">
        <f>(D75+D76+D77+D78+D79+D80+D81+D82+D83)/(($B$75+E83)/2)</f>
        <v>0.4943089430894309</v>
      </c>
      <c r="J83" s="3">
        <f t="shared" si="5"/>
        <v>0.6698872785829307</v>
      </c>
      <c r="K83" s="3">
        <f t="shared" si="9"/>
        <v>0.6183574879227053</v>
      </c>
      <c r="L83">
        <v>13</v>
      </c>
      <c r="M83">
        <v>1</v>
      </c>
    </row>
    <row r="84" spans="1:12" ht="12.75">
      <c r="A84" s="2">
        <v>43922</v>
      </c>
      <c r="B84">
        <v>154</v>
      </c>
      <c r="C84">
        <v>9</v>
      </c>
      <c r="D84">
        <v>2</v>
      </c>
      <c r="E84">
        <f t="shared" si="6"/>
        <v>161</v>
      </c>
      <c r="F84" s="5">
        <f t="shared" si="7"/>
        <v>7</v>
      </c>
      <c r="G84" s="3">
        <f t="shared" si="8"/>
        <v>0.012698412698412698</v>
      </c>
      <c r="H84" s="3">
        <f>(D81+D82+D83+D84)/(($B$81+E84)/2)</f>
        <v>0.1755485893416928</v>
      </c>
      <c r="I84" s="3">
        <f>(D75+D76+D77+D78+D79+D80+D81+D82+D83+D84)/(($B$75+E84)/2)</f>
        <v>0.4960254372019078</v>
      </c>
      <c r="J84" s="3">
        <f t="shared" si="5"/>
        <v>0.6082949308755761</v>
      </c>
      <c r="K84" s="3">
        <f t="shared" si="9"/>
        <v>0.5591397849462365</v>
      </c>
      <c r="L84">
        <v>2</v>
      </c>
    </row>
    <row r="85" spans="1:12" ht="12.75">
      <c r="A85" s="2">
        <v>43952</v>
      </c>
      <c r="B85">
        <v>161</v>
      </c>
      <c r="C85">
        <v>8</v>
      </c>
      <c r="D85">
        <v>6</v>
      </c>
      <c r="E85">
        <f t="shared" si="6"/>
        <v>163</v>
      </c>
      <c r="F85" s="5">
        <f t="shared" si="7"/>
        <v>2</v>
      </c>
      <c r="G85" s="3">
        <f t="shared" si="8"/>
        <v>0.037037037037037035</v>
      </c>
      <c r="H85" s="3">
        <f>(D81+D82+D83+D84+D85)/(($B$81+E85)/2)</f>
        <v>0.2118380062305296</v>
      </c>
      <c r="I85" s="3">
        <f>(D75+D76+D77+D78+D79+D80+D81+D82+D83+D84+D85)/(($B$75+E85)/2)</f>
        <v>0.5308056872037915</v>
      </c>
      <c r="J85" s="3">
        <f t="shared" si="5"/>
        <v>0.6058732612055642</v>
      </c>
      <c r="K85" s="3">
        <f t="shared" si="9"/>
        <v>0.5625965996908809</v>
      </c>
      <c r="L85">
        <v>6</v>
      </c>
    </row>
    <row r="86" spans="1:13" ht="12.75">
      <c r="A86" s="2">
        <v>43983</v>
      </c>
      <c r="B86">
        <v>163</v>
      </c>
      <c r="C86">
        <v>6</v>
      </c>
      <c r="D86">
        <v>5.5</v>
      </c>
      <c r="E86">
        <f t="shared" si="6"/>
        <v>163.5</v>
      </c>
      <c r="F86" s="5">
        <f t="shared" si="7"/>
        <v>0.5</v>
      </c>
      <c r="G86" s="3">
        <f t="shared" si="8"/>
        <v>0.033690658499234305</v>
      </c>
      <c r="H86" s="3">
        <f>(D81+D82+D83+D84+D85+D86)/(($B$81+E86)/2)</f>
        <v>0.24572317262830481</v>
      </c>
      <c r="I86" s="3">
        <f>(D75+D76+D77+D78+D79+D80+D81+D82+D83+D84+D85+D86)/(($B$75+E86)/2)</f>
        <v>0.5646687697160884</v>
      </c>
      <c r="J86" s="3">
        <f t="shared" si="5"/>
        <v>0.5646687697160884</v>
      </c>
      <c r="K86" s="3">
        <f t="shared" si="9"/>
        <v>0.526813880126183</v>
      </c>
      <c r="L86">
        <v>4.5</v>
      </c>
      <c r="M86">
        <v>1</v>
      </c>
    </row>
    <row r="87" spans="1:12" ht="12.75">
      <c r="A87" s="2">
        <v>44013</v>
      </c>
      <c r="B87">
        <v>163.5</v>
      </c>
      <c r="C87">
        <v>5</v>
      </c>
      <c r="D87">
        <v>8.5</v>
      </c>
      <c r="E87">
        <f aca="true" t="shared" si="10" ref="E87:E98">B87+C87-D87</f>
        <v>160</v>
      </c>
      <c r="F87" s="5">
        <f aca="true" t="shared" si="11" ref="F87:F98">C87-D87</f>
        <v>-3.5</v>
      </c>
      <c r="G87" s="3">
        <f aca="true" t="shared" si="12" ref="G87:G98">D87/((B87+E87)/2)</f>
        <v>0.05255023183925812</v>
      </c>
      <c r="H87" s="3">
        <f>(D81+D82+D83+D84+D85+D86+D87)/(($B$81+E87)/2)</f>
        <v>0.3018867924528302</v>
      </c>
      <c r="I87" s="3">
        <f>(D87)/(($B$87+E87)/2)</f>
        <v>0.05255023183925812</v>
      </c>
      <c r="J87" s="3">
        <f aca="true" t="shared" si="13" ref="J87:J110">(D76+D77+D78+D79+D80+D81+D82+D83+D84+D85+D86+D87)/((B76+E87)/2)</f>
        <v>0.5410628019323671</v>
      </c>
      <c r="K87" s="3">
        <f t="shared" si="9"/>
        <v>0.5088566827697263</v>
      </c>
      <c r="L87">
        <v>8.5</v>
      </c>
    </row>
    <row r="88" spans="1:12" ht="12.75">
      <c r="A88" s="2">
        <v>44044</v>
      </c>
      <c r="B88">
        <v>160</v>
      </c>
      <c r="C88">
        <v>0.5</v>
      </c>
      <c r="D88">
        <v>5.5</v>
      </c>
      <c r="E88">
        <f t="shared" si="10"/>
        <v>155</v>
      </c>
      <c r="F88" s="5">
        <f t="shared" si="11"/>
        <v>-5</v>
      </c>
      <c r="G88" s="3">
        <f t="shared" si="12"/>
        <v>0.03492063492063492</v>
      </c>
      <c r="H88" s="3">
        <f>(D81+D82+D83+D84+D85+D86+D87+D88)/(($B$81+E88)/2)</f>
        <v>0.34185303514376997</v>
      </c>
      <c r="I88" s="3">
        <f>(D87+D88)/(($B$87+E88)/2)</f>
        <v>0.08791208791208792</v>
      </c>
      <c r="J88" s="3">
        <f t="shared" si="13"/>
        <v>0.5531914893617021</v>
      </c>
      <c r="K88" s="3">
        <f t="shared" si="9"/>
        <v>0.5204582651391162</v>
      </c>
      <c r="L88">
        <v>5.5</v>
      </c>
    </row>
    <row r="89" spans="1:12" ht="12.75">
      <c r="A89" s="2">
        <v>44075</v>
      </c>
      <c r="B89">
        <v>155</v>
      </c>
      <c r="C89">
        <v>11</v>
      </c>
      <c r="D89">
        <v>3</v>
      </c>
      <c r="E89">
        <f t="shared" si="10"/>
        <v>163</v>
      </c>
      <c r="F89" s="5">
        <f t="shared" si="11"/>
        <v>8</v>
      </c>
      <c r="G89" s="3">
        <f t="shared" si="12"/>
        <v>0.018867924528301886</v>
      </c>
      <c r="H89" s="3">
        <f>(D81+D82+D83+D84+D85+D86+D87+D88+D89)/(($B$81+E89)/2)</f>
        <v>0.35202492211838005</v>
      </c>
      <c r="I89" s="3">
        <f>(D87+D88+D89)/(($B$87+E89)/2)</f>
        <v>0.10413476263399694</v>
      </c>
      <c r="J89" s="3">
        <f t="shared" si="13"/>
        <v>0.5024</v>
      </c>
      <c r="K89" s="3">
        <f t="shared" si="9"/>
        <v>0.4704</v>
      </c>
      <c r="L89">
        <v>3</v>
      </c>
    </row>
    <row r="90" spans="1:12" ht="12.75">
      <c r="A90" s="2">
        <v>44105</v>
      </c>
      <c r="B90">
        <v>163</v>
      </c>
      <c r="C90">
        <v>3</v>
      </c>
      <c r="D90">
        <v>5.5</v>
      </c>
      <c r="E90">
        <f t="shared" si="10"/>
        <v>160.5</v>
      </c>
      <c r="F90" s="5">
        <f t="shared" si="11"/>
        <v>-2.5</v>
      </c>
      <c r="G90" s="3">
        <f t="shared" si="12"/>
        <v>0.03400309119010819</v>
      </c>
      <c r="H90" s="3">
        <f>(D81+D82+D83+D84+D85+D86+D87+D88+D89+D90)/(($B$81+E90)/2)</f>
        <v>0.3893249607535322</v>
      </c>
      <c r="I90" s="3">
        <f>(D87+D88+D89+D90)/(($B$87+E90)/2)</f>
        <v>0.1388888888888889</v>
      </c>
      <c r="J90" s="3">
        <f t="shared" si="13"/>
        <v>0.4984423676012461</v>
      </c>
      <c r="K90" s="3">
        <f aca="true" t="shared" si="14" ref="K90:K110">((L79-O79)+(L80-O80)+(L81-O81)+(L82-O82)+(L83-O83)+(L84-O84)+(L85-O85)+(L86-O86)+(L87-O87)+(L88-O88)+(L89-O89)+(L90-O90))/((B79+E90)/2)</f>
        <v>0.4672897196261682</v>
      </c>
      <c r="L90">
        <v>5.5</v>
      </c>
    </row>
    <row r="91" spans="1:12" ht="12.75">
      <c r="A91" s="2">
        <v>44136</v>
      </c>
      <c r="B91">
        <v>160.5</v>
      </c>
      <c r="C91">
        <v>7</v>
      </c>
      <c r="D91">
        <v>7</v>
      </c>
      <c r="E91">
        <f t="shared" si="10"/>
        <v>160.5</v>
      </c>
      <c r="F91" s="5">
        <f t="shared" si="11"/>
        <v>0</v>
      </c>
      <c r="G91" s="3">
        <f t="shared" si="12"/>
        <v>0.04361370716510903</v>
      </c>
      <c r="H91" s="3">
        <f>(D81+D82+D83+D84+D85+D86+D87+D88+D89+D90+D91)/(($B$81+E91)/2)</f>
        <v>0.43328100470957615</v>
      </c>
      <c r="I91" s="3">
        <f>(D87+D88+D89+D90+D91)/(($B$87+E91)/2)</f>
        <v>0.18209876543209877</v>
      </c>
      <c r="J91" s="3">
        <f t="shared" si="13"/>
        <v>0.5015673981191222</v>
      </c>
      <c r="K91" s="3">
        <f t="shared" si="14"/>
        <v>0.47648902821316613</v>
      </c>
      <c r="L91">
        <v>7</v>
      </c>
    </row>
    <row r="92" spans="1:12" ht="12.75">
      <c r="A92" s="2">
        <v>44166</v>
      </c>
      <c r="B92">
        <v>160.5</v>
      </c>
      <c r="C92">
        <v>11</v>
      </c>
      <c r="D92">
        <v>7.5</v>
      </c>
      <c r="E92">
        <f t="shared" si="10"/>
        <v>164</v>
      </c>
      <c r="F92" s="5">
        <f t="shared" si="11"/>
        <v>3.5</v>
      </c>
      <c r="G92" s="3">
        <f t="shared" si="12"/>
        <v>0.046224961479198766</v>
      </c>
      <c r="H92" s="3">
        <f>(D81+D82+D83+D84+D85+D86+D87+D88+D89+D90+D91+D92)/(($B$81+E92)/2)</f>
        <v>0.4751552795031056</v>
      </c>
      <c r="I92" s="3">
        <f>(D87+D88+D89+D90+D91+D92)/(($B$87+E92)/2)</f>
        <v>0.22595419847328244</v>
      </c>
      <c r="J92" s="3">
        <f t="shared" si="13"/>
        <v>0.4751552795031056</v>
      </c>
      <c r="K92" s="3">
        <f t="shared" si="14"/>
        <v>0.45652173913043476</v>
      </c>
      <c r="L92">
        <v>7.5</v>
      </c>
    </row>
    <row r="93" spans="1:12" ht="12.75">
      <c r="A93" s="2">
        <v>44197</v>
      </c>
      <c r="B93">
        <v>164</v>
      </c>
      <c r="C93">
        <v>5.5</v>
      </c>
      <c r="D93">
        <v>11.5</v>
      </c>
      <c r="E93">
        <f t="shared" si="10"/>
        <v>158</v>
      </c>
      <c r="F93" s="5">
        <f t="shared" si="11"/>
        <v>-6</v>
      </c>
      <c r="G93" s="3">
        <f t="shared" si="12"/>
        <v>0.07142857142857142</v>
      </c>
      <c r="H93" s="3">
        <f>(D93)/(($B$93+E93)/2)</f>
        <v>0.07142857142857142</v>
      </c>
      <c r="I93" s="3">
        <f>(D87+D88+D89+D90+D91+D92+D93)/(($B$87+E93)/2)</f>
        <v>0.30171073094867806</v>
      </c>
      <c r="J93" s="3">
        <f t="shared" si="13"/>
        <v>0.5206349206349207</v>
      </c>
      <c r="K93" s="3">
        <f t="shared" si="14"/>
        <v>0.5015873015873016</v>
      </c>
      <c r="L93">
        <v>11.5</v>
      </c>
    </row>
    <row r="94" spans="1:13" ht="12.75">
      <c r="A94" s="2">
        <v>44228</v>
      </c>
      <c r="B94">
        <v>158</v>
      </c>
      <c r="C94">
        <v>5</v>
      </c>
      <c r="D94">
        <v>12</v>
      </c>
      <c r="E94">
        <f t="shared" si="10"/>
        <v>151</v>
      </c>
      <c r="F94" s="5">
        <f t="shared" si="11"/>
        <v>-7</v>
      </c>
      <c r="G94" s="3">
        <f t="shared" si="12"/>
        <v>0.07766990291262135</v>
      </c>
      <c r="H94" s="3">
        <f>(D93+D94)/(($B$93+E94)/2)</f>
        <v>0.1492063492063492</v>
      </c>
      <c r="I94" s="3">
        <f>(D87+D88+D89+D90+D91+D92+D93+D94)/(($B$87+E94)/2)</f>
        <v>0.3847376788553259</v>
      </c>
      <c r="J94" s="3">
        <f t="shared" si="13"/>
        <v>0.5751633986928104</v>
      </c>
      <c r="K94" s="3">
        <f t="shared" si="14"/>
        <v>0.5490196078431373</v>
      </c>
      <c r="L94">
        <v>10</v>
      </c>
      <c r="M94">
        <v>2</v>
      </c>
    </row>
    <row r="95" spans="1:12" ht="12.75">
      <c r="A95" s="2">
        <v>44256</v>
      </c>
      <c r="B95">
        <v>151</v>
      </c>
      <c r="C95">
        <v>11</v>
      </c>
      <c r="D95">
        <v>6.5</v>
      </c>
      <c r="E95">
        <f t="shared" si="10"/>
        <v>155.5</v>
      </c>
      <c r="F95" s="5">
        <f t="shared" si="11"/>
        <v>4.5</v>
      </c>
      <c r="G95" s="3">
        <f t="shared" si="12"/>
        <v>0.04241435562805873</v>
      </c>
      <c r="H95" s="3">
        <f>(D93+D94+D95)/(($B$93+E95)/2)</f>
        <v>0.18779342723004694</v>
      </c>
      <c r="I95" s="3">
        <f>(D87+D88+D89+D90+D91+D92+D93+D94+D95)/(($B$87+E95)/2)</f>
        <v>0.4200626959247649</v>
      </c>
      <c r="J95" s="3">
        <f t="shared" si="13"/>
        <v>0.5201938610662359</v>
      </c>
      <c r="K95" s="3">
        <f t="shared" si="14"/>
        <v>0.5008077544426495</v>
      </c>
      <c r="L95">
        <v>6.5</v>
      </c>
    </row>
    <row r="96" spans="1:13" ht="12.75">
      <c r="A96" s="2">
        <v>44287</v>
      </c>
      <c r="B96">
        <v>155.5</v>
      </c>
      <c r="C96">
        <v>5</v>
      </c>
      <c r="D96">
        <v>11</v>
      </c>
      <c r="E96">
        <f t="shared" si="10"/>
        <v>149.5</v>
      </c>
      <c r="F96" s="5">
        <f t="shared" si="11"/>
        <v>-6</v>
      </c>
      <c r="G96" s="3">
        <f t="shared" si="12"/>
        <v>0.07213114754098361</v>
      </c>
      <c r="H96" s="3">
        <f>(D93+D94+D95+D96)/(($B$93+E96)/2)</f>
        <v>0.26156299840510366</v>
      </c>
      <c r="I96" s="3">
        <f>(D87+D88+D89+D90+D91+D92+D93+D94+D95+D96)/(($B$87+E96)/2)</f>
        <v>0.4984025559105431</v>
      </c>
      <c r="J96" s="3">
        <f t="shared" si="13"/>
        <v>0.5764895330112721</v>
      </c>
      <c r="K96" s="3">
        <f t="shared" si="14"/>
        <v>0.5442834138486312</v>
      </c>
      <c r="L96">
        <v>9</v>
      </c>
      <c r="M96">
        <v>2</v>
      </c>
    </row>
    <row r="97" spans="1:12" ht="12.75">
      <c r="A97" s="2">
        <v>44317</v>
      </c>
      <c r="B97">
        <v>149.5</v>
      </c>
      <c r="C97">
        <v>14</v>
      </c>
      <c r="D97">
        <v>5</v>
      </c>
      <c r="E97">
        <f t="shared" si="10"/>
        <v>158.5</v>
      </c>
      <c r="F97" s="5">
        <f t="shared" si="11"/>
        <v>9</v>
      </c>
      <c r="G97" s="3">
        <f t="shared" si="12"/>
        <v>0.032467532467532464</v>
      </c>
      <c r="H97" s="3">
        <f>(D93+D94+D95+D96+D97)/(($B$93+E97)/2)</f>
        <v>0.28527131782945736</v>
      </c>
      <c r="I97" s="3">
        <f>(D87+D88+D89+D90+D91+D92+D93+D94+D95+D96+D97)/(($B$87+E97)/2)</f>
        <v>0.515527950310559</v>
      </c>
      <c r="J97" s="3">
        <f t="shared" si="13"/>
        <v>0.5505443234836703</v>
      </c>
      <c r="K97" s="3">
        <f t="shared" si="14"/>
        <v>0.5194401244167963</v>
      </c>
      <c r="L97">
        <v>5</v>
      </c>
    </row>
    <row r="98" spans="1:13" ht="12.75">
      <c r="A98" s="2">
        <v>44348</v>
      </c>
      <c r="B98">
        <v>158.5</v>
      </c>
      <c r="C98">
        <v>4.5</v>
      </c>
      <c r="D98">
        <v>5</v>
      </c>
      <c r="E98">
        <f t="shared" si="10"/>
        <v>158</v>
      </c>
      <c r="F98" s="5">
        <f t="shared" si="11"/>
        <v>-0.5</v>
      </c>
      <c r="G98" s="3">
        <f t="shared" si="12"/>
        <v>0.0315955766192733</v>
      </c>
      <c r="H98" s="3">
        <f>(D93+D94+D95+D96+D97+D98)/(($B$93+E98)/2)</f>
        <v>0.3167701863354037</v>
      </c>
      <c r="I98" s="3">
        <f>(D87+D88+D89+D90+D91+D92+D93+D94+D95+D96+D97+D98)/(($B$87+E98)/2)</f>
        <v>0.5474339035769828</v>
      </c>
      <c r="J98" s="3">
        <f t="shared" si="13"/>
        <v>0.5474339035769828</v>
      </c>
      <c r="K98" s="3">
        <f t="shared" si="14"/>
        <v>0.5101088646967341</v>
      </c>
      <c r="L98">
        <v>3</v>
      </c>
      <c r="M98">
        <v>2</v>
      </c>
    </row>
    <row r="99" spans="1:12" ht="12.75">
      <c r="A99" s="2">
        <v>44378</v>
      </c>
      <c r="B99">
        <v>158</v>
      </c>
      <c r="C99">
        <v>6</v>
      </c>
      <c r="D99">
        <v>12</v>
      </c>
      <c r="E99">
        <f aca="true" t="shared" si="15" ref="E99:E110">B99+C99-D99</f>
        <v>152</v>
      </c>
      <c r="F99" s="5">
        <f aca="true" t="shared" si="16" ref="F99:F110">C99-D99</f>
        <v>-6</v>
      </c>
      <c r="G99" s="3">
        <f aca="true" t="shared" si="17" ref="G99:G110">D99/((B99+E99)/2)</f>
        <v>0.07741935483870968</v>
      </c>
      <c r="H99" s="3">
        <f>(D93+D94+D95+D96+D97+D98+D99)/(($B$93+E99)/2)</f>
        <v>0.3987341772151899</v>
      </c>
      <c r="I99" s="3">
        <f>(D99)/(($B$99+E99)/2)</f>
        <v>0.07741935483870968</v>
      </c>
      <c r="J99" s="3">
        <f t="shared" si="13"/>
        <v>0.5865384615384616</v>
      </c>
      <c r="K99" s="3">
        <f t="shared" si="14"/>
        <v>0.5480769230769231</v>
      </c>
      <c r="L99">
        <v>12</v>
      </c>
    </row>
    <row r="100" spans="1:12" ht="12.75">
      <c r="A100" s="2">
        <v>44409</v>
      </c>
      <c r="B100">
        <v>152</v>
      </c>
      <c r="C100">
        <v>6</v>
      </c>
      <c r="D100">
        <v>7</v>
      </c>
      <c r="E100">
        <f t="shared" si="15"/>
        <v>151</v>
      </c>
      <c r="F100" s="5">
        <f t="shared" si="16"/>
        <v>-1</v>
      </c>
      <c r="G100" s="3">
        <f t="shared" si="17"/>
        <v>0.0462046204620462</v>
      </c>
      <c r="H100" s="3">
        <f>(D93+D94+D95+D96+D97+D98+D99+D100)/(($B$93+E100)/2)</f>
        <v>0.4444444444444444</v>
      </c>
      <c r="I100" s="3">
        <f>(D99+D100)/(($B$99+E100)/2)</f>
        <v>0.12297734627831715</v>
      </c>
      <c r="J100" s="3">
        <f t="shared" si="13"/>
        <v>0.6078431372549019</v>
      </c>
      <c r="K100" s="3">
        <f t="shared" si="14"/>
        <v>0.5686274509803921</v>
      </c>
      <c r="L100">
        <v>7</v>
      </c>
    </row>
    <row r="101" spans="1:12" ht="12.75">
      <c r="A101" s="2">
        <v>44440</v>
      </c>
      <c r="B101">
        <v>151</v>
      </c>
      <c r="C101">
        <v>5</v>
      </c>
      <c r="D101">
        <v>10</v>
      </c>
      <c r="E101">
        <f t="shared" si="15"/>
        <v>146</v>
      </c>
      <c r="F101" s="5">
        <f t="shared" si="16"/>
        <v>-5</v>
      </c>
      <c r="G101" s="3">
        <f t="shared" si="17"/>
        <v>0.06734006734006734</v>
      </c>
      <c r="H101" s="3">
        <f>(D93+D94+D95+D96+D97+D98+D99+D100+D101)/(($B$93+E101)/2)</f>
        <v>0.5161290322580645</v>
      </c>
      <c r="I101" s="3">
        <f>(D99+D100+D101)/(($B$99+E101)/2)</f>
        <v>0.19078947368421054</v>
      </c>
      <c r="J101" s="3">
        <f t="shared" si="13"/>
        <v>0.6472491909385113</v>
      </c>
      <c r="K101" s="3">
        <f t="shared" si="14"/>
        <v>0.6084142394822006</v>
      </c>
      <c r="L101">
        <v>10</v>
      </c>
    </row>
    <row r="102" spans="1:13" ht="12.75">
      <c r="A102" s="2">
        <v>44470</v>
      </c>
      <c r="B102">
        <v>146</v>
      </c>
      <c r="C102">
        <v>7</v>
      </c>
      <c r="D102">
        <v>13</v>
      </c>
      <c r="E102">
        <f t="shared" si="15"/>
        <v>140</v>
      </c>
      <c r="F102" s="5">
        <f t="shared" si="16"/>
        <v>-6</v>
      </c>
      <c r="G102" s="3">
        <f t="shared" si="17"/>
        <v>0.09090909090909091</v>
      </c>
      <c r="H102" s="3">
        <f>(D93+D94+D95+D96+D97+D98+D99+D100+D101+D102)/(($B$93+E102)/2)</f>
        <v>0.6118421052631579</v>
      </c>
      <c r="I102" s="3">
        <f>(D99+D100+D101+D102)/(($B$99+E102)/2)</f>
        <v>0.28187919463087246</v>
      </c>
      <c r="J102" s="3">
        <f t="shared" si="13"/>
        <v>0.7154742096505824</v>
      </c>
      <c r="K102" s="3">
        <f t="shared" si="14"/>
        <v>0.6622296173044925</v>
      </c>
      <c r="L102">
        <v>11</v>
      </c>
      <c r="M102">
        <v>2</v>
      </c>
    </row>
    <row r="103" spans="1:12" ht="12.75">
      <c r="A103" s="2">
        <v>44501</v>
      </c>
      <c r="B103">
        <v>140</v>
      </c>
      <c r="C103">
        <v>3.5</v>
      </c>
      <c r="D103">
        <v>12</v>
      </c>
      <c r="E103">
        <f t="shared" si="15"/>
        <v>131.5</v>
      </c>
      <c r="F103" s="5">
        <f t="shared" si="16"/>
        <v>-8.5</v>
      </c>
      <c r="G103" s="3">
        <f t="shared" si="17"/>
        <v>0.08839779005524862</v>
      </c>
      <c r="H103" s="3">
        <f>(D93+D94+D95+D96+D97+D98+D99+D100+D101+D102+D103)/(($B$93+E103)/2)</f>
        <v>0.7106598984771574</v>
      </c>
      <c r="I103" s="3">
        <f>(D99+D100+D101+D102+D103)/(($B$99+E103)/2)</f>
        <v>0.37305699481865284</v>
      </c>
      <c r="J103" s="3">
        <f t="shared" si="13"/>
        <v>0.7705479452054794</v>
      </c>
      <c r="K103" s="3">
        <f t="shared" si="14"/>
        <v>0.7157534246575342</v>
      </c>
      <c r="L103">
        <v>12</v>
      </c>
    </row>
    <row r="104" spans="1:11" ht="12.75">
      <c r="A104" s="2">
        <v>44531</v>
      </c>
      <c r="E104">
        <f t="shared" si="15"/>
        <v>0</v>
      </c>
      <c r="F104" s="5">
        <f t="shared" si="16"/>
        <v>0</v>
      </c>
      <c r="G104" s="3" t="e">
        <f t="shared" si="17"/>
        <v>#DIV/0!</v>
      </c>
      <c r="H104" s="3">
        <f>(D93+D94+D95+D96+D97+D98+D99+D100+D101+D102+D103+D104)/(($B$93+E104)/2)</f>
        <v>1.2804878048780488</v>
      </c>
      <c r="I104" s="3">
        <f>(D99+D100+D101+D102+D103+D104)/(($B$99+E104)/2)</f>
        <v>0.6835443037974683</v>
      </c>
      <c r="J104" s="3">
        <f t="shared" si="13"/>
        <v>1.2804878048780488</v>
      </c>
      <c r="K104" s="3">
        <f t="shared" si="14"/>
        <v>1.1829268292682926</v>
      </c>
    </row>
    <row r="105" spans="1:11" ht="12.75">
      <c r="A105" s="2">
        <v>44562</v>
      </c>
      <c r="E105">
        <f t="shared" si="15"/>
        <v>0</v>
      </c>
      <c r="F105" s="5">
        <f t="shared" si="16"/>
        <v>0</v>
      </c>
      <c r="G105" s="3" t="e">
        <f t="shared" si="17"/>
        <v>#DIV/0!</v>
      </c>
      <c r="H105" s="3" t="e">
        <f>(D105)/(($B$105+E105)/2)</f>
        <v>#DIV/0!</v>
      </c>
      <c r="I105" s="3">
        <f>(D99+D100+D101+D102+D103+D104+D105)/(($B$99+E105)/2)</f>
        <v>0.6835443037974683</v>
      </c>
      <c r="J105" s="3">
        <f t="shared" si="13"/>
        <v>1.1835443037974684</v>
      </c>
      <c r="K105" s="3">
        <f t="shared" si="14"/>
        <v>1.0822784810126582</v>
      </c>
    </row>
    <row r="106" spans="1:11" ht="12.75">
      <c r="A106" s="2">
        <v>44593</v>
      </c>
      <c r="E106">
        <f t="shared" si="15"/>
        <v>0</v>
      </c>
      <c r="F106" s="5">
        <f t="shared" si="16"/>
        <v>0</v>
      </c>
      <c r="G106" s="3" t="e">
        <f t="shared" si="17"/>
        <v>#DIV/0!</v>
      </c>
      <c r="H106" s="3" t="e">
        <f>(D105+D106)/(($B$105+E106)/2)</f>
        <v>#DIV/0!</v>
      </c>
      <c r="I106" s="3">
        <f>(D99+D100+D101+D102+D103+D104+D105+D106)/(($B$99+E106)/2)</f>
        <v>0.6835443037974683</v>
      </c>
      <c r="J106" s="3">
        <f t="shared" si="13"/>
        <v>1.0794701986754967</v>
      </c>
      <c r="K106" s="3">
        <f t="shared" si="14"/>
        <v>1</v>
      </c>
    </row>
    <row r="107" spans="1:11" ht="12.75">
      <c r="A107" s="2">
        <v>44621</v>
      </c>
      <c r="E107">
        <f t="shared" si="15"/>
        <v>0</v>
      </c>
      <c r="F107" s="5">
        <f t="shared" si="16"/>
        <v>0</v>
      </c>
      <c r="G107" s="3" t="e">
        <f t="shared" si="17"/>
        <v>#DIV/0!</v>
      </c>
      <c r="H107" s="3" t="e">
        <f>(D105+D106+D107)/(($B$105+E107)/2)</f>
        <v>#DIV/0!</v>
      </c>
      <c r="I107" s="3">
        <f>(D99+D100+D101+D102+D103+D104+D105+D106+D107)/(($B$99+E107)/2)</f>
        <v>0.6835443037974683</v>
      </c>
      <c r="J107" s="3">
        <f t="shared" si="13"/>
        <v>0.9646302250803859</v>
      </c>
      <c r="K107" s="3">
        <f t="shared" si="14"/>
        <v>0.887459807073955</v>
      </c>
    </row>
    <row r="108" spans="1:11" ht="12.75">
      <c r="A108" s="2">
        <v>44652</v>
      </c>
      <c r="E108">
        <f t="shared" si="15"/>
        <v>0</v>
      </c>
      <c r="F108" s="5">
        <f t="shared" si="16"/>
        <v>0</v>
      </c>
      <c r="G108" s="3" t="e">
        <f t="shared" si="17"/>
        <v>#DIV/0!</v>
      </c>
      <c r="H108" s="3" t="e">
        <f>(D105+D106+D107+D108)/(($B$105+E108)/2)</f>
        <v>#DIV/0!</v>
      </c>
      <c r="I108" s="3">
        <f>(D99+D100+D101+D102+D103+D104+D105+D106+D107+D108)/(($B$99+E108)/2)</f>
        <v>0.6835443037974683</v>
      </c>
      <c r="J108" s="3">
        <f t="shared" si="13"/>
        <v>0.8561872909698997</v>
      </c>
      <c r="K108" s="3">
        <f t="shared" si="14"/>
        <v>0.802675585284281</v>
      </c>
    </row>
    <row r="109" spans="1:11" ht="12.75">
      <c r="A109" s="2">
        <v>44682</v>
      </c>
      <c r="E109">
        <f t="shared" si="15"/>
        <v>0</v>
      </c>
      <c r="F109" s="5">
        <f t="shared" si="16"/>
        <v>0</v>
      </c>
      <c r="G109" s="3" t="e">
        <f t="shared" si="17"/>
        <v>#DIV/0!</v>
      </c>
      <c r="H109" s="3" t="e">
        <f>(D105+D106+D107+D108+D109)/(($B$105+E109)/2)</f>
        <v>#DIV/0!</v>
      </c>
      <c r="I109" s="3">
        <f>(D99+D100+D101+D102+D103+D104+D105+D106+D107+D108+D109)/(($B$99+E109)/2)</f>
        <v>0.6835443037974683</v>
      </c>
      <c r="J109" s="3">
        <f t="shared" si="13"/>
        <v>0.7444794952681388</v>
      </c>
      <c r="K109" s="3">
        <f t="shared" si="14"/>
        <v>0.694006309148265</v>
      </c>
    </row>
    <row r="110" spans="1:11" ht="12.75">
      <c r="A110" s="2">
        <v>44713</v>
      </c>
      <c r="E110">
        <f t="shared" si="15"/>
        <v>0</v>
      </c>
      <c r="F110" s="5">
        <f t="shared" si="16"/>
        <v>0</v>
      </c>
      <c r="G110" s="3" t="e">
        <f t="shared" si="17"/>
        <v>#DIV/0!</v>
      </c>
      <c r="H110" s="3" t="e">
        <f>(D105+D106+D107+D108+D109+D110)/(($B$105+E110)/2)</f>
        <v>#DIV/0!</v>
      </c>
      <c r="I110" s="3">
        <f>(D99+D100+D101+D102+D103+D104+D105+D106+D107+D108+D109+D110)/(($B$99+E110)/2)</f>
        <v>0.6835443037974683</v>
      </c>
      <c r="J110" s="3">
        <f t="shared" si="13"/>
        <v>0.6835443037974683</v>
      </c>
      <c r="K110" s="3">
        <f t="shared" si="14"/>
        <v>0.6582278481012658</v>
      </c>
    </row>
  </sheetData>
  <sheetProtection/>
  <mergeCells count="1">
    <mergeCell ref="A1:N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83">
      <selection activeCell="A104" sqref="A10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f>SUM(33+'[1]CHS CM'!B3+'[1]Devereux CM'!B3+'[1]One Hope CM'!B3)</f>
        <v>125</v>
      </c>
      <c r="C3">
        <f>SUM(4+'[1]CHS CM'!C3+'[1]Devereux CM'!C3+'[1]One Hope CM'!C3)</f>
        <v>6</v>
      </c>
      <c r="D3">
        <f>SUM(2+'[1]CHS CM'!D3+'[1]Devereux CM'!D3+'[1]One Hope CM'!D3)</f>
        <v>3</v>
      </c>
      <c r="E3">
        <f aca="true" t="shared" si="0" ref="E3:E66">B3+C3-D3</f>
        <v>128</v>
      </c>
      <c r="F3" s="5">
        <f aca="true" t="shared" si="1" ref="F3:F66">C3-D3</f>
        <v>3</v>
      </c>
      <c r="G3" s="3">
        <f aca="true" t="shared" si="2" ref="G3:G66">D3/((B3+E3)/2)</f>
        <v>0.023715415019762844</v>
      </c>
      <c r="H3" s="3">
        <f>D3/(($B$3+E3)/2)</f>
        <v>0.023715415019762844</v>
      </c>
      <c r="I3" s="3">
        <f>D3/(($B$3+E3)/2)</f>
        <v>0.023715415019762844</v>
      </c>
      <c r="J3" s="3"/>
      <c r="K3" s="3"/>
    </row>
    <row r="4" spans="1:11" ht="12.75">
      <c r="A4" s="2">
        <v>41487</v>
      </c>
      <c r="B4">
        <f>SUM(35+'[1]CHS CM'!B4+'[1]Devereux CM'!B4+'[1]One Hope CM'!B4)</f>
        <v>128</v>
      </c>
      <c r="C4">
        <f>SUM(2+'[1]CHS CM'!C4+'[1]Devereux CM'!C4+'[1]One Hope CM'!C4)</f>
        <v>8</v>
      </c>
      <c r="D4">
        <f>SUM(2+'[1]CHS CM'!D4+'[1]Devereux CM'!D4+'[1]One Hope CM'!D4)</f>
        <v>5</v>
      </c>
      <c r="E4">
        <f t="shared" si="0"/>
        <v>131</v>
      </c>
      <c r="F4" s="5">
        <f t="shared" si="1"/>
        <v>3</v>
      </c>
      <c r="G4" s="3">
        <f t="shared" si="2"/>
        <v>0.03861003861003861</v>
      </c>
      <c r="H4" s="3">
        <f>(D3+D4)/(($B$3+E4)/2)</f>
        <v>0.0625</v>
      </c>
      <c r="I4" s="3">
        <f>(D3+D4)/(($B$3+E4)/2)</f>
        <v>0.0625</v>
      </c>
      <c r="J4" s="3"/>
      <c r="K4" s="3"/>
    </row>
    <row r="5" spans="1:16" ht="12.75">
      <c r="A5" s="2">
        <v>41518</v>
      </c>
      <c r="B5">
        <f>SUM(35+'[1]CHS CM'!B5+'[1]Devereux CM'!B5+'[1]One Hope CM'!B5)</f>
        <v>131</v>
      </c>
      <c r="C5">
        <f>SUM(2+'[1]CHS CM'!C5+'[1]Devereux CM'!C5+'[1]One Hope CM'!C5)</f>
        <v>3.5</v>
      </c>
      <c r="D5">
        <f>SUM(1+'[1]CHS CM'!D5+'[1]Devereux CM'!D5+'[1]One Hope CM'!D5)</f>
        <v>5</v>
      </c>
      <c r="E5">
        <f t="shared" si="0"/>
        <v>129.5</v>
      </c>
      <c r="F5" s="5">
        <f t="shared" si="1"/>
        <v>-1.5</v>
      </c>
      <c r="G5" s="3">
        <f t="shared" si="2"/>
        <v>0.03838771593090211</v>
      </c>
      <c r="H5" s="3">
        <f>(D3+D4+D5)/(($B$3+E5)/2)</f>
        <v>0.10216110019646366</v>
      </c>
      <c r="I5" s="3">
        <f>(D3+D4+D5)/(($B$3+E5)/2)</f>
        <v>0.10216110019646366</v>
      </c>
      <c r="J5" s="3"/>
      <c r="K5" s="3"/>
      <c r="P5" s="6"/>
    </row>
    <row r="6" spans="1:11" ht="12.75">
      <c r="A6" s="2">
        <v>41548</v>
      </c>
      <c r="B6">
        <f>SUM(36+'[1]CHS CM'!B6+'[1]Devereux CM'!B6+'[1]One Hope CM'!B6)</f>
        <v>129.5</v>
      </c>
      <c r="C6">
        <f>SUM(3+'[1]CHS CM'!C6+'[1]Devereux CM'!C6+'[1]One Hope CM'!C6)</f>
        <v>4</v>
      </c>
      <c r="D6">
        <f>SUM(4+'[1]CHS CM'!D6+'[1]Devereux CM'!D6+'[1]One Hope CM'!D6)</f>
        <v>7</v>
      </c>
      <c r="E6">
        <f t="shared" si="0"/>
        <v>126.5</v>
      </c>
      <c r="F6" s="5">
        <f t="shared" si="1"/>
        <v>-3</v>
      </c>
      <c r="G6" s="3">
        <f t="shared" si="2"/>
        <v>0.0546875</v>
      </c>
      <c r="H6" s="3">
        <f>(D3+D4+D5+D6)/(($B$3+E6)/2)</f>
        <v>0.15904572564612326</v>
      </c>
      <c r="I6" s="3">
        <f>(D3+D4+D5+D6)/(($B$3+E6)/2)</f>
        <v>0.15904572564612326</v>
      </c>
      <c r="J6" s="3"/>
      <c r="K6" s="3"/>
    </row>
    <row r="7" spans="1:11" ht="12.75">
      <c r="A7" s="2">
        <v>41579</v>
      </c>
      <c r="B7">
        <f>SUM(35+'[1]CHS CM'!B7+'[1]Devereux CM'!B7+'[1]One Hope CM'!B7)</f>
        <v>126.5</v>
      </c>
      <c r="C7">
        <f>SUM(2+'[1]CHS CM'!C7+'[1]Devereux CM'!C7+'[1]One Hope CM'!C7)</f>
        <v>4</v>
      </c>
      <c r="D7">
        <f>SUM(4+'[1]CHS CM'!D7+'[1]Devereux CM'!D7+'[1]One Hope CM'!D7)</f>
        <v>7</v>
      </c>
      <c r="E7">
        <f t="shared" si="0"/>
        <v>123.5</v>
      </c>
      <c r="F7" s="5">
        <f t="shared" si="1"/>
        <v>-3</v>
      </c>
      <c r="G7" s="3">
        <f t="shared" si="2"/>
        <v>0.056</v>
      </c>
      <c r="H7" s="3">
        <f>(D3+D4+D5+D6+D7)/(($B$3+E7)/2)</f>
        <v>0.21730382293762576</v>
      </c>
      <c r="I7" s="3">
        <f>(D3+D4+D5+D6+D7)/(($B$3+E7)/2)</f>
        <v>0.21730382293762576</v>
      </c>
      <c r="J7" s="3"/>
      <c r="K7" s="3"/>
    </row>
    <row r="8" spans="1:11" ht="12.75">
      <c r="A8" s="2">
        <v>41609</v>
      </c>
      <c r="B8">
        <f>SUM(33+'[1]CHS CM'!B8+'[1]Devereux CM'!B8+'[1]One Hope CM'!B8)</f>
        <v>123.5</v>
      </c>
      <c r="C8">
        <f>SUM(2+'[1]CHS CM'!C8+'[1]Devereux CM'!C8+'[1]One Hope CM'!C8)</f>
        <v>4</v>
      </c>
      <c r="D8">
        <f>SUM(2+'[1]CHS CM'!D8+'[1]Devereux CM'!D8+'[1]One Hope CM'!D8)</f>
        <v>4</v>
      </c>
      <c r="E8">
        <f t="shared" si="0"/>
        <v>123.5</v>
      </c>
      <c r="F8" s="5">
        <f t="shared" si="1"/>
        <v>0</v>
      </c>
      <c r="G8" s="3">
        <f t="shared" si="2"/>
        <v>0.032388663967611336</v>
      </c>
      <c r="H8" s="3">
        <f>(D3+D4+D5+D6+D7+D8)/(($B$3+E8)/2)</f>
        <v>0.24949698189134809</v>
      </c>
      <c r="I8" s="3">
        <f>(D3+D4+D5+D6+D7+D8)/(($B$3+E8)/2)</f>
        <v>0.24949698189134809</v>
      </c>
      <c r="J8" s="3"/>
      <c r="K8" s="3"/>
    </row>
    <row r="9" spans="1:11" ht="12.75">
      <c r="A9" s="2">
        <v>41640</v>
      </c>
      <c r="B9">
        <f>SUM(33+'[1]CHS CM'!B9+'[1]Devereux CM'!B9+'[1]One Hope CM'!B9)</f>
        <v>123.5</v>
      </c>
      <c r="C9">
        <f>SUM(5+'[1]CHS CM'!C9+'[1]Devereux CM'!C9+'[1]One Hope CM'!C9)</f>
        <v>11</v>
      </c>
      <c r="D9">
        <f>SUM(1+'[1]CHS CM'!D9+'[1]Devereux CM'!D9+'[1]One Hope CM'!D9)</f>
        <v>7</v>
      </c>
      <c r="E9">
        <f t="shared" si="0"/>
        <v>127.5</v>
      </c>
      <c r="F9" s="5">
        <f t="shared" si="1"/>
        <v>4</v>
      </c>
      <c r="G9" s="3">
        <f t="shared" si="2"/>
        <v>0.055776892430278883</v>
      </c>
      <c r="H9" s="3">
        <f>D9/(($B$9+E9)/2)</f>
        <v>0.055776892430278883</v>
      </c>
      <c r="I9" s="3">
        <f>(D3+D4+D5+D6+D7+D8+D9)/(($B$3+E9)/2)</f>
        <v>0.300990099009901</v>
      </c>
      <c r="J9" s="3"/>
      <c r="K9" s="3"/>
    </row>
    <row r="10" spans="1:11" ht="12.75">
      <c r="A10" s="2">
        <v>41671</v>
      </c>
      <c r="B10">
        <f>SUM(37+'[1]CHS CM'!B10+'[1]Devereux CM'!B10+'[1]One Hope CM'!B10)</f>
        <v>127.5</v>
      </c>
      <c r="C10">
        <f>SUM(2+'[1]CHS CM'!C10+'[1]Devereux CM'!C10+'[1]One Hope CM'!C10)</f>
        <v>6</v>
      </c>
      <c r="D10">
        <f>SUM(3+'[1]CHS CM'!D10+'[1]Devereux CM'!D10+'[1]One Hope CM'!D10)</f>
        <v>4</v>
      </c>
      <c r="E10">
        <f t="shared" si="0"/>
        <v>129.5</v>
      </c>
      <c r="F10" s="5">
        <f t="shared" si="1"/>
        <v>2</v>
      </c>
      <c r="G10" s="3">
        <f t="shared" si="2"/>
        <v>0.0311284046692607</v>
      </c>
      <c r="H10" s="3">
        <f>(D9+D10)/(($B$9+E10)/2)</f>
        <v>0.08695652173913043</v>
      </c>
      <c r="I10" s="3">
        <f>(D3+D4+D5+D6+D7+D8+D9+D10)/(($B$3+E10)/2)</f>
        <v>0.3300589390962672</v>
      </c>
      <c r="J10" s="3"/>
      <c r="K10" s="3"/>
    </row>
    <row r="11" spans="1:11" ht="12.75">
      <c r="A11" s="2">
        <v>41699</v>
      </c>
      <c r="B11">
        <f>SUM(36+'[1]CHS CM'!B11+'[1]Devereux CM'!B11+'[1]One Hope CM'!B11)</f>
        <v>129.5</v>
      </c>
      <c r="C11">
        <f>SUM(2+'[1]CHS CM'!C11+'[1]Devereux CM'!C11+'[1]One Hope CM'!C11)</f>
        <v>3</v>
      </c>
      <c r="D11">
        <f>SUM(2+'[1]CHS CM'!D11+'[1]Devereux CM'!D11+'[1]One Hope CM'!D11)</f>
        <v>5</v>
      </c>
      <c r="E11">
        <f t="shared" si="0"/>
        <v>127.5</v>
      </c>
      <c r="F11" s="5">
        <f t="shared" si="1"/>
        <v>-2</v>
      </c>
      <c r="G11" s="3">
        <f t="shared" si="2"/>
        <v>0.038910505836575876</v>
      </c>
      <c r="H11" s="3">
        <f>(D9+D10+D11)/(($B$9+E11)/2)</f>
        <v>0.12749003984063745</v>
      </c>
      <c r="I11" s="3">
        <f>(D3+D4+D5+D6+D7+D8+D9+D10+D11)/(($B$3+E11)/2)</f>
        <v>0.3722772277227723</v>
      </c>
      <c r="J11" s="3"/>
      <c r="K11" s="3"/>
    </row>
    <row r="12" spans="1:11" ht="12.75">
      <c r="A12" s="2">
        <v>41730</v>
      </c>
      <c r="B12">
        <f>SUM(36+'[1]CHS CM'!B12+'[1]Devereux CM'!B12+'[1]One Hope CM'!B12)</f>
        <v>127.5</v>
      </c>
      <c r="C12">
        <f>SUM(2+'[1]CHS CM'!C12+'[1]Devereux CM'!C12+'[1]One Hope CM'!C12)</f>
        <v>7</v>
      </c>
      <c r="D12">
        <f>SUM(2+'[1]CHS CM'!D12+'[1]Devereux CM'!D12+'[1]One Hope CM'!D12)</f>
        <v>8</v>
      </c>
      <c r="E12">
        <f t="shared" si="0"/>
        <v>126.5</v>
      </c>
      <c r="F12" s="5">
        <f t="shared" si="1"/>
        <v>-1</v>
      </c>
      <c r="G12" s="3">
        <f t="shared" si="2"/>
        <v>0.06299212598425197</v>
      </c>
      <c r="H12" s="3">
        <f>(D9+D10+D11+D12)/(($B$9+E12)/2)</f>
        <v>0.192</v>
      </c>
      <c r="I12" s="3">
        <f>(D3+D4+D5+D6+D7+D8+D9+D10+D11+D12)/(($B$3+E12)/2)</f>
        <v>0.43737574552683894</v>
      </c>
      <c r="J12" s="3"/>
      <c r="K12" s="3"/>
    </row>
    <row r="13" spans="1:11" ht="12.75">
      <c r="A13" s="2">
        <v>41760</v>
      </c>
      <c r="B13">
        <f>SUM(36+'[1]CHS CM'!B13+'[1]Devereux CM'!B13+'[1]One Hope CM'!B13)</f>
        <v>126.5</v>
      </c>
      <c r="C13">
        <f>SUM(0+'[1]CHS CM'!C13+'[1]Devereux CM'!C13+'[1]One Hope CM'!C13)</f>
        <v>4</v>
      </c>
      <c r="D13">
        <f>SUM(1+'[1]CHS CM'!D13+'[1]Devereux CM'!D13+'[1]One Hope CM'!D13)</f>
        <v>8</v>
      </c>
      <c r="E13">
        <f t="shared" si="0"/>
        <v>122.5</v>
      </c>
      <c r="F13" s="5">
        <f t="shared" si="1"/>
        <v>-4</v>
      </c>
      <c r="G13" s="3">
        <f t="shared" si="2"/>
        <v>0.0642570281124498</v>
      </c>
      <c r="H13" s="3">
        <f>(D9+D10+D11+D12+D13)/(($B$9+E13)/2)</f>
        <v>0.2601626016260163</v>
      </c>
      <c r="I13" s="3">
        <f>(D3+D4+D5+D6+D7+D8+D9+D10+D11+D12+D13)/(($B$3+E13)/2)</f>
        <v>0.509090909090909</v>
      </c>
      <c r="J13" s="3"/>
      <c r="K13" s="3"/>
    </row>
    <row r="14" spans="1:11" ht="12.75">
      <c r="A14" s="2">
        <v>41791</v>
      </c>
      <c r="B14">
        <f>SUM(35+'[1]CHS CM'!B14+'[1]Devereux CM'!B14+'[1]One Hope CM'!B14)</f>
        <v>122.5</v>
      </c>
      <c r="C14">
        <f>SUM(0+'[1]CHS CM'!C14+'[1]Devereux CM'!C14+'[1]One Hope CM'!C14)</f>
        <v>3</v>
      </c>
      <c r="D14">
        <f>SUM(3+'[1]CHS CM'!D14+'[1]Devereux CM'!D14+'[1]One Hope CM'!D14)</f>
        <v>4</v>
      </c>
      <c r="E14">
        <f t="shared" si="0"/>
        <v>121.5</v>
      </c>
      <c r="F14" s="5">
        <f t="shared" si="1"/>
        <v>-1</v>
      </c>
      <c r="G14" s="3">
        <f t="shared" si="2"/>
        <v>0.03278688524590164</v>
      </c>
      <c r="H14" s="3">
        <f>(D9+D10+D11+D12+D13+D14)/(($B$9+E14)/2)</f>
        <v>0.2938775510204082</v>
      </c>
      <c r="I14" s="3">
        <f>(D3+D4+D5+D6+D7+D8+D9+D10+D11+D12+D13+D14)/(($B$3+E14)/2)</f>
        <v>0.5436105476673428</v>
      </c>
      <c r="J14" s="3">
        <f aca="true" t="shared" si="3" ref="J14:J35">(D3+D4+D5+D6+D7+D8+D9+D10+D11+D12+D13+D14)/((B3+E14)/2)</f>
        <v>0.5436105476673428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f>SUM(33+'[1]CHS CM'!B15+'[1]Devereux CM'!B15+'[1]One Hope CM'!B15)</f>
        <v>122.5</v>
      </c>
      <c r="C15">
        <f>SUM(1+'[1]CHS CM'!C15+'[1]Devereux CM'!C15+'[1]One Hope CM'!C15)</f>
        <v>8</v>
      </c>
      <c r="D15">
        <f>SUM(1+'[1]CHS CM'!D15+'[1]Devereux CM'!D15+'[1]One Hope CM'!D15)</f>
        <v>3</v>
      </c>
      <c r="E15">
        <f t="shared" si="0"/>
        <v>127.5</v>
      </c>
      <c r="F15" s="5">
        <f t="shared" si="1"/>
        <v>5</v>
      </c>
      <c r="G15" s="3">
        <f t="shared" si="2"/>
        <v>0.024</v>
      </c>
      <c r="H15" s="3">
        <f>(D9+D10+D11+D12+D13+D14+D15)/(($B$9+E15)/2)</f>
        <v>0.3107569721115538</v>
      </c>
      <c r="I15" s="3">
        <f>D15/(($B$15+E15)/2)</f>
        <v>0.024</v>
      </c>
      <c r="J15" s="3">
        <f t="shared" si="3"/>
        <v>0.5244618395303327</v>
      </c>
      <c r="K15" s="3">
        <f t="shared" si="4"/>
        <v>0.023483365949119372</v>
      </c>
      <c r="L15">
        <v>3</v>
      </c>
      <c r="M15" s="6"/>
      <c r="P15" s="6"/>
    </row>
    <row r="16" spans="1:16" ht="12.75">
      <c r="A16" s="2">
        <v>41852</v>
      </c>
      <c r="B16">
        <f>SUM(33+'[1]CHS CM'!B16+'[1]Devereux CM'!B16+'[1]One Hope CM'!B16)</f>
        <v>127.5</v>
      </c>
      <c r="C16">
        <f>SUM(3+'[1]CHS CM'!C16+'[1]Devereux CM'!C16+'[1]One Hope CM'!C16)</f>
        <v>9</v>
      </c>
      <c r="D16">
        <f>SUM(2+'[1]CHS CM'!D16+'[1]Devereux CM'!D16+'[1]One Hope CM'!D16)</f>
        <v>9</v>
      </c>
      <c r="E16">
        <f t="shared" si="0"/>
        <v>127.5</v>
      </c>
      <c r="F16" s="5">
        <f t="shared" si="1"/>
        <v>0</v>
      </c>
      <c r="G16" s="3">
        <f t="shared" si="2"/>
        <v>0.07058823529411765</v>
      </c>
      <c r="H16" s="3">
        <f>(D9+D10+D11+D12+D13+D14+D15+D16)/(($B$9+E16)/2)</f>
        <v>0.38247011952191234</v>
      </c>
      <c r="I16" s="3">
        <f>(D15+D16)/(($B$15+E16)/2)</f>
        <v>0.096</v>
      </c>
      <c r="J16" s="3">
        <f t="shared" si="3"/>
        <v>0.5493230174081238</v>
      </c>
      <c r="K16" s="3">
        <f t="shared" si="4"/>
        <v>0.07736943907156674</v>
      </c>
      <c r="L16">
        <v>7</v>
      </c>
      <c r="M16" s="6">
        <v>2</v>
      </c>
      <c r="P16" s="6"/>
    </row>
    <row r="17" spans="1:16" ht="12.75">
      <c r="A17" s="2">
        <v>41883</v>
      </c>
      <c r="B17">
        <f>SUM(34+'[1]CHS CM'!B17+'[1]Devereux CM'!B17+'[1]One Hope CM'!B17)</f>
        <v>127.5</v>
      </c>
      <c r="C17">
        <f>SUM(4+'[1]CHS CM'!C17+'[1]Devereux CM'!C17+'[1]One Hope CM'!C17)</f>
        <v>8</v>
      </c>
      <c r="D17">
        <f>SUM(6+'[1]CHS CM'!D17+'[1]Devereux CM'!D17+'[1]One Hope CM'!D17)</f>
        <v>9</v>
      </c>
      <c r="E17">
        <f t="shared" si="0"/>
        <v>126.5</v>
      </c>
      <c r="F17" s="5">
        <f t="shared" si="1"/>
        <v>-1</v>
      </c>
      <c r="G17" s="3">
        <f t="shared" si="2"/>
        <v>0.07086614173228346</v>
      </c>
      <c r="H17" s="3">
        <f>(D9+D10+D11+D12+D13+D14+D15+D16+D17)/(($B$9+E17)/2)</f>
        <v>0.456</v>
      </c>
      <c r="I17" s="3">
        <f>(D15+D16+D17)/(($B$15+E17)/2)</f>
        <v>0.1686746987951807</v>
      </c>
      <c r="J17" s="3">
        <f t="shared" si="3"/>
        <v>0.5859375</v>
      </c>
      <c r="K17" s="3">
        <f t="shared" si="4"/>
        <v>0.1484375</v>
      </c>
      <c r="L17">
        <v>9</v>
      </c>
      <c r="M17" s="6"/>
      <c r="P17" s="6"/>
    </row>
    <row r="18" spans="1:16" ht="12.75">
      <c r="A18" s="2">
        <v>41913</v>
      </c>
      <c r="B18">
        <f>SUM(32+'[1]CHS CM'!B18+'[1]Devereux CM'!B18+'[1]One Hope CM'!B18)</f>
        <v>126.5</v>
      </c>
      <c r="C18">
        <f>SUM(4+'[1]CHS CM'!C18+'[1]Devereux CM'!C18+'[1]One Hope CM'!C18)</f>
        <v>10</v>
      </c>
      <c r="D18">
        <f>SUM(3+'[1]CHS CM'!D18+'[1]Devereux CM'!D18+'[1]One Hope CM'!D18)</f>
        <v>6</v>
      </c>
      <c r="E18">
        <f t="shared" si="0"/>
        <v>130.5</v>
      </c>
      <c r="F18" s="5">
        <f t="shared" si="1"/>
        <v>4</v>
      </c>
      <c r="G18" s="3">
        <f t="shared" si="2"/>
        <v>0.04669260700389105</v>
      </c>
      <c r="H18" s="3">
        <f>(D9+D10+D11+D12+D13+D14+D15+D16+D17+D18)/(($B$9+E18)/2)</f>
        <v>0.49606299212598426</v>
      </c>
      <c r="I18" s="3">
        <f>(D15+D16+D17+D18)/(($B$15+E18)/2)</f>
        <v>0.2134387351778656</v>
      </c>
      <c r="J18" s="3">
        <f t="shared" si="3"/>
        <v>0.5758754863813229</v>
      </c>
      <c r="K18" s="3">
        <f t="shared" si="4"/>
        <v>0.1867704280155642</v>
      </c>
      <c r="L18">
        <v>5</v>
      </c>
      <c r="M18" s="6">
        <v>1</v>
      </c>
      <c r="P18" s="6"/>
    </row>
    <row r="19" spans="1:13" ht="12.75">
      <c r="A19" s="2">
        <v>41944</v>
      </c>
      <c r="B19">
        <f>SUM(33+'[1]CHS CM'!B19+'[1]Devereux CM'!B19+'[1]One Hope CM'!B19)</f>
        <v>130.5</v>
      </c>
      <c r="C19">
        <f>SUM(2+'[1]CHS CM'!C19+'[1]Devereux CM'!C19+'[1]One Hope CM'!C19)</f>
        <v>3</v>
      </c>
      <c r="D19">
        <f>SUM(4+'[1]CHS CM'!D19+'[1]Devereux CM'!D19+'[1]One Hope CM'!D19)</f>
        <v>7</v>
      </c>
      <c r="E19">
        <f t="shared" si="0"/>
        <v>126.5</v>
      </c>
      <c r="F19" s="5">
        <f t="shared" si="1"/>
        <v>-4</v>
      </c>
      <c r="G19" s="3">
        <f t="shared" si="2"/>
        <v>0.054474708171206226</v>
      </c>
      <c r="H19" s="3">
        <f>(D9+D10+D11+D12+D13+D14+D15+D16+D17+D18+D19)/(($B$9+E19)/2)</f>
        <v>0.56</v>
      </c>
      <c r="I19" s="3">
        <f>(D15+D16+D17+D18+D19)/(($B$15+E19)/2)</f>
        <v>0.27309236947791166</v>
      </c>
      <c r="J19" s="3">
        <f t="shared" si="3"/>
        <v>0.592</v>
      </c>
      <c r="K19" s="3">
        <f t="shared" si="4"/>
        <v>0.24</v>
      </c>
      <c r="L19">
        <v>6</v>
      </c>
      <c r="M19" s="6">
        <v>1</v>
      </c>
    </row>
    <row r="20" spans="1:13" ht="12.75">
      <c r="A20" s="2">
        <v>41974</v>
      </c>
      <c r="B20">
        <f>SUM(31+'[1]CHS CM'!B20+'[1]Devereux CM'!B20+'[1]One Hope CM'!B20)</f>
        <v>126.5</v>
      </c>
      <c r="C20">
        <f>SUM(3+'[1]CHS CM'!C20+'[1]Devereux CM'!C20+'[1]One Hope CM'!C20)</f>
        <v>5</v>
      </c>
      <c r="D20">
        <f>SUM(2+'[1]CHS CM'!D20+'[1]Devereux CM'!D20+'[1]One Hope CM'!D20)</f>
        <v>8</v>
      </c>
      <c r="E20">
        <f t="shared" si="0"/>
        <v>123.5</v>
      </c>
      <c r="F20" s="5">
        <f t="shared" si="1"/>
        <v>-3</v>
      </c>
      <c r="G20" s="3">
        <f t="shared" si="2"/>
        <v>0.064</v>
      </c>
      <c r="H20" s="3">
        <f>(D9+D10+D11+D12+D13+D14+D15+D16+D17+D18+D19+D20)/(($B$9+E20)/2)</f>
        <v>0.631578947368421</v>
      </c>
      <c r="I20" s="3">
        <f>(D15+D16+D17+D18+D19+D20)/(($B$15+E20)/2)</f>
        <v>0.34146341463414637</v>
      </c>
      <c r="J20" s="3">
        <f t="shared" si="3"/>
        <v>0.631578947368421</v>
      </c>
      <c r="K20" s="3">
        <f t="shared" si="4"/>
        <v>0.3076923076923077</v>
      </c>
      <c r="L20">
        <v>8</v>
      </c>
      <c r="M20" s="6"/>
    </row>
    <row r="21" spans="1:13" ht="12.75">
      <c r="A21" s="2">
        <v>42005</v>
      </c>
      <c r="B21">
        <f>SUM(32+'[1]CHS CM'!B21+'[1]Devereux CM'!B21+'[1]One Hope CM'!B21)</f>
        <v>123.5</v>
      </c>
      <c r="C21">
        <f>SUM(3+'[1]CHS CM'!C21+'[1]Devereux CM'!C21+'[1]One Hope CM'!C21)</f>
        <v>10.5</v>
      </c>
      <c r="D21">
        <f>SUM(2+'[1]CHS CM'!D21+'[1]Devereux CM'!D21+'[1]One Hope CM'!D21)</f>
        <v>7</v>
      </c>
      <c r="E21">
        <f t="shared" si="0"/>
        <v>127</v>
      </c>
      <c r="F21" s="5">
        <f t="shared" si="1"/>
        <v>3.5</v>
      </c>
      <c r="G21" s="3">
        <f t="shared" si="2"/>
        <v>0.05588822355289421</v>
      </c>
      <c r="H21" s="3">
        <f>D21/(($B$21+E21)/2)</f>
        <v>0.05588822355289421</v>
      </c>
      <c r="I21" s="3">
        <f>(D15+D16+D17+D18+D19+D20+D21)/(($B$15+E21)/2)</f>
        <v>0.3927855711422846</v>
      </c>
      <c r="J21" s="3">
        <f t="shared" si="3"/>
        <v>0.6129666011787819</v>
      </c>
      <c r="K21" s="3">
        <f t="shared" si="4"/>
        <v>0.34577603143418467</v>
      </c>
      <c r="L21">
        <v>6</v>
      </c>
      <c r="M21" s="6">
        <v>1</v>
      </c>
    </row>
    <row r="22" spans="1:16" ht="12.75">
      <c r="A22" s="2">
        <v>42036</v>
      </c>
      <c r="B22">
        <f>SUM(33+'[1]CHS CM'!B22+'[1]Devereux CM'!B22+'[1]One Hope CM'!B22)</f>
        <v>127</v>
      </c>
      <c r="C22">
        <f>SUM(3+'[1]CHS CM'!C22+'[1]Devereux CM'!C22+'[1]One Hope CM'!C22)</f>
        <v>7</v>
      </c>
      <c r="D22">
        <f>SUM(2+'[1]CHS CM'!D22+'[1]Devereux CM'!D22+'[1]One Hope CM'!D22)</f>
        <v>8</v>
      </c>
      <c r="E22">
        <f t="shared" si="0"/>
        <v>126</v>
      </c>
      <c r="F22" s="5">
        <f t="shared" si="1"/>
        <v>-1</v>
      </c>
      <c r="G22" s="3">
        <f t="shared" si="2"/>
        <v>0.06324110671936758</v>
      </c>
      <c r="H22" s="3">
        <f>(D21+D22)/(($B$21+E22)/2)</f>
        <v>0.12024048096192384</v>
      </c>
      <c r="I22" s="3">
        <f>(D15+D16+D17+D18+D19+D20+D21+D22)/(($B$15+E22)/2)</f>
        <v>0.45875251509054327</v>
      </c>
      <c r="J22" s="3">
        <f t="shared" si="3"/>
        <v>0.6418786692759295</v>
      </c>
      <c r="K22" s="3">
        <f t="shared" si="4"/>
        <v>0.4070450097847358</v>
      </c>
      <c r="L22">
        <v>8</v>
      </c>
      <c r="M22" s="6"/>
      <c r="P22" s="6"/>
    </row>
    <row r="23" spans="1:16" ht="12.75">
      <c r="A23" s="2">
        <v>42064</v>
      </c>
      <c r="B23">
        <f>SUM(34+'[1]CHS CM'!B23+'[1]Devereux CM'!B23+'[1]One Hope CM'!B23)</f>
        <v>126</v>
      </c>
      <c r="C23">
        <f>SUM(1+'[1]CHS CM'!C23+'[1]Devereux CM'!C23+'[1]One Hope CM'!C23)</f>
        <v>10</v>
      </c>
      <c r="D23">
        <f>SUM(2+'[1]CHS CM'!D23+'[1]Devereux CM'!D23+'[1]One Hope CM'!D23)</f>
        <v>6</v>
      </c>
      <c r="E23">
        <f t="shared" si="0"/>
        <v>130</v>
      </c>
      <c r="F23" s="5">
        <f t="shared" si="1"/>
        <v>4</v>
      </c>
      <c r="G23" s="3">
        <f t="shared" si="2"/>
        <v>0.046875</v>
      </c>
      <c r="H23" s="3">
        <f>(D21+D22+D23)/(($B$21+E23)/2)</f>
        <v>0.16568047337278108</v>
      </c>
      <c r="I23" s="3">
        <f>(D15+D16+D17+D18+D19+D20+D21+D22+D23)/(($B$15+E23)/2)</f>
        <v>0.499009900990099</v>
      </c>
      <c r="J23" s="3">
        <f t="shared" si="3"/>
        <v>0.6446601941747573</v>
      </c>
      <c r="K23" s="3">
        <f t="shared" si="4"/>
        <v>0.44271844660194176</v>
      </c>
      <c r="L23">
        <v>5</v>
      </c>
      <c r="M23" s="6">
        <v>1</v>
      </c>
      <c r="P23" s="6"/>
    </row>
    <row r="24" spans="1:16" ht="12.75">
      <c r="A24" s="2">
        <v>42095</v>
      </c>
      <c r="B24">
        <f>SUM(33+'[1]CHS CM'!B24+'[1]Devereux CM'!B24+'[1]One Hope CM'!B24)</f>
        <v>130</v>
      </c>
      <c r="C24">
        <f>SUM(2+'[1]CHS CM'!C24+'[1]Devereux CM'!C24+'[1]One Hope CM'!C24)</f>
        <v>7</v>
      </c>
      <c r="D24">
        <f>SUM(0+'[1]CHS CM'!D24+'[1]Devereux CM'!D24+'[1]One Hope CM'!D24)</f>
        <v>4</v>
      </c>
      <c r="E24">
        <f t="shared" si="0"/>
        <v>133</v>
      </c>
      <c r="F24" s="5">
        <f t="shared" si="1"/>
        <v>3</v>
      </c>
      <c r="G24" s="3">
        <f t="shared" si="2"/>
        <v>0.030418250950570342</v>
      </c>
      <c r="H24" s="3">
        <f>(D21+D22+D23+D24)/(($B$21+E24)/2)</f>
        <v>0.1949317738791423</v>
      </c>
      <c r="I24" s="3">
        <f>(D15+D16+D17+D18+D19+D20+D21+D22+D23+D24)/(($B$15+E24)/2)</f>
        <v>0.5244618395303327</v>
      </c>
      <c r="J24" s="3">
        <f t="shared" si="3"/>
        <v>0.6088631984585742</v>
      </c>
      <c r="K24" s="3">
        <f t="shared" si="4"/>
        <v>0.4701348747591522</v>
      </c>
      <c r="L24">
        <v>4</v>
      </c>
      <c r="M24" s="6"/>
      <c r="P24" s="6"/>
    </row>
    <row r="25" spans="1:16" ht="12.75">
      <c r="A25" s="2">
        <v>42125</v>
      </c>
      <c r="B25">
        <f>SUM(35+'[1]CHS CM'!B25+'[1]Devereux CM'!B25+'[1]One Hope CM'!B25)</f>
        <v>133</v>
      </c>
      <c r="C25">
        <f>SUM(3+'[1]CHS CM'!C25+'[1]Devereux CM'!C25+'[1]One Hope CM'!C25)</f>
        <v>7</v>
      </c>
      <c r="D25">
        <f>SUM(3+'[1]CHS CM'!D25+'[1]Devereux CM'!D25+'[1]One Hope CM'!D25)</f>
        <v>7</v>
      </c>
      <c r="E25">
        <f t="shared" si="0"/>
        <v>133</v>
      </c>
      <c r="F25" s="5">
        <f t="shared" si="1"/>
        <v>0</v>
      </c>
      <c r="G25" s="3">
        <f t="shared" si="2"/>
        <v>0.05263157894736842</v>
      </c>
      <c r="H25" s="3">
        <f>(D21+D22+D23+D24+D25)/(($B$21+E25)/2)</f>
        <v>0.24951267056530213</v>
      </c>
      <c r="I25" s="3">
        <f>(D15+D16+D17+D18+D19+D20+D21+D22+D23+D24+D25)/(($B$15+E25)/2)</f>
        <v>0.5792563600782779</v>
      </c>
      <c r="J25" s="3">
        <f t="shared" si="3"/>
        <v>0.6105675146771037</v>
      </c>
      <c r="K25" s="3">
        <f t="shared" si="4"/>
        <v>0.5322896281800391</v>
      </c>
      <c r="L25">
        <v>7</v>
      </c>
      <c r="M25" s="6"/>
      <c r="P25" s="6"/>
    </row>
    <row r="26" spans="1:13" ht="12.75">
      <c r="A26" s="2">
        <v>42156</v>
      </c>
      <c r="B26">
        <f>SUM(35+'[1]CHS CM'!B26+'[1]Devereux CM'!B26+'[1]One Hope CM'!B26)</f>
        <v>133</v>
      </c>
      <c r="C26">
        <f>SUM(1+'[1]CHS CM'!C26+'[1]Devereux CM'!C26+'[1]One Hope CM'!C26)</f>
        <v>7</v>
      </c>
      <c r="D26">
        <f>SUM(1+'[1]CHS CM'!D26+'[1]Devereux CM'!D26+'[1]One Hope CM'!D26)</f>
        <v>7</v>
      </c>
      <c r="E26">
        <f t="shared" si="0"/>
        <v>133</v>
      </c>
      <c r="F26" s="5">
        <f t="shared" si="1"/>
        <v>0</v>
      </c>
      <c r="G26" s="3">
        <f t="shared" si="2"/>
        <v>0.05263157894736842</v>
      </c>
      <c r="H26" s="3">
        <f>(D21+D22+D23+D24+D25+D26)/(($B$21+E26)/2)</f>
        <v>0.30409356725146197</v>
      </c>
      <c r="I26" s="3">
        <f>(D15+D16+D17+D18+D19+D20+D21+D22+D23+D24+D25+D26)/(($B$15+E26)/2)</f>
        <v>0.6340508806262231</v>
      </c>
      <c r="J26" s="3">
        <f t="shared" si="3"/>
        <v>0.6340508806262231</v>
      </c>
      <c r="K26" s="3">
        <f t="shared" si="4"/>
        <v>0.5792563600782779</v>
      </c>
      <c r="L26">
        <v>6</v>
      </c>
      <c r="M26" s="6">
        <v>1</v>
      </c>
    </row>
    <row r="27" spans="1:16" ht="12.75">
      <c r="A27" s="2">
        <v>42186</v>
      </c>
      <c r="B27">
        <f>SUM(33+'[1]CHS CM'!B27+'[1]Devereux CM'!B27+'[1]One Hope CM'!B27)</f>
        <v>130</v>
      </c>
      <c r="C27">
        <f>SUM(0+'[1]CHS CM'!C27+'[1]Devereux CM'!C27+'[1]One Hope CM'!C27)</f>
        <v>7</v>
      </c>
      <c r="D27">
        <f>SUM(2+'[1]CHS CM'!D27+'[1]Devereux CM'!D27+'[1]One Hope CM'!D27)</f>
        <v>8</v>
      </c>
      <c r="E27">
        <f t="shared" si="0"/>
        <v>129</v>
      </c>
      <c r="F27" s="5">
        <f t="shared" si="1"/>
        <v>-1</v>
      </c>
      <c r="G27" s="3">
        <f t="shared" si="2"/>
        <v>0.06177606177606178</v>
      </c>
      <c r="H27" s="3">
        <f>(D21+D22+D23+D24+D25+D26+D27)/(($B$21+E27)/2)</f>
        <v>0.3722772277227723</v>
      </c>
      <c r="I27" s="3">
        <f>D27/(($B$27+E27)/2)</f>
        <v>0.06177606177606178</v>
      </c>
      <c r="J27" s="3">
        <f t="shared" si="3"/>
        <v>0.6705653021442495</v>
      </c>
      <c r="K27" s="3">
        <f t="shared" si="4"/>
        <v>0.6081871345029239</v>
      </c>
      <c r="L27">
        <v>7</v>
      </c>
      <c r="M27" s="6">
        <v>1</v>
      </c>
      <c r="P27" s="6"/>
    </row>
    <row r="28" spans="1:13" ht="12.75">
      <c r="A28" s="2">
        <v>42217</v>
      </c>
      <c r="B28">
        <f>SUM(31+'[1]CHS CM'!B28+'[1]Devereux CM'!B28+'[1]One Hope CM'!B28)</f>
        <v>129</v>
      </c>
      <c r="C28">
        <f>SUM(5+'[1]CHS CM'!C28+'[1]Devereux CM'!C28+'[1]One Hope CM'!C28)</f>
        <v>10</v>
      </c>
      <c r="D28">
        <f>SUM(4+'[1]CHS CM'!D28+'[1]Devereux CM'!D28+'[1]One Hope CM'!D28)</f>
        <v>13</v>
      </c>
      <c r="E28">
        <f t="shared" si="0"/>
        <v>126</v>
      </c>
      <c r="F28" s="5">
        <f t="shared" si="1"/>
        <v>-3</v>
      </c>
      <c r="G28" s="3">
        <f t="shared" si="2"/>
        <v>0.10196078431372549</v>
      </c>
      <c r="H28" s="3">
        <f>(D21+D22+D23+D24+D25+D26+D27+D28)/(($B$21+E28)/2)</f>
        <v>0.48096192384769537</v>
      </c>
      <c r="I28" s="3">
        <f>(D27+D28)/(($B$27+E28)/2)</f>
        <v>0.1640625</v>
      </c>
      <c r="J28" s="3">
        <f t="shared" si="3"/>
        <v>0.7100591715976331</v>
      </c>
      <c r="K28" s="3">
        <f t="shared" si="4"/>
        <v>0.6548323471400395</v>
      </c>
      <c r="L28">
        <v>12</v>
      </c>
      <c r="M28" s="6">
        <v>1</v>
      </c>
    </row>
    <row r="29" spans="1:16" ht="12.75">
      <c r="A29" s="2">
        <v>42248</v>
      </c>
      <c r="B29">
        <f>SUM(32+'[1]CHS CM'!B29+'[1]Devereux CM'!B29+'[1]One Hope CM'!B29)</f>
        <v>126</v>
      </c>
      <c r="C29">
        <f>SUM(3+'[1]CHS CM'!C29+'[1]Devereux CM'!C29+'[1]One Hope CM'!C29)</f>
        <v>9</v>
      </c>
      <c r="D29">
        <f>SUM(3+'[1]CHS CM'!D29+'[1]Devereux CM'!D29+'[1]One Hope CM'!D29)</f>
        <v>7</v>
      </c>
      <c r="E29">
        <f t="shared" si="0"/>
        <v>128</v>
      </c>
      <c r="F29" s="5">
        <f t="shared" si="1"/>
        <v>2</v>
      </c>
      <c r="G29" s="3">
        <f t="shared" si="2"/>
        <v>0.05511811023622047</v>
      </c>
      <c r="H29" s="3">
        <f>(D21+D22+D23+D24+D25+D26+D27+D28+D29)/(($B$21+E29)/2)</f>
        <v>0.532803180914513</v>
      </c>
      <c r="I29" s="3">
        <f>(D27+D28+D29)/(($B$27+E29)/2)</f>
        <v>0.21705426356589147</v>
      </c>
      <c r="J29" s="3">
        <f t="shared" si="3"/>
        <v>0.6915520628683693</v>
      </c>
      <c r="K29" s="3">
        <f t="shared" si="4"/>
        <v>0.6286836935166994</v>
      </c>
      <c r="L29">
        <v>6</v>
      </c>
      <c r="M29" s="6">
        <v>1</v>
      </c>
      <c r="P29" s="6"/>
    </row>
    <row r="30" spans="1:16" ht="12.75">
      <c r="A30" s="2">
        <v>42278</v>
      </c>
      <c r="B30">
        <f>SUM(32+'[1]CHS CM'!B30+'[1]Devereux CM'!B30+'[1]One Hope CM'!B30)</f>
        <v>128</v>
      </c>
      <c r="C30">
        <f>SUM(0+'[1]CHS CM'!C30+'[1]Devereux CM'!C30+'[1]One Hope CM'!C30)</f>
        <v>3</v>
      </c>
      <c r="D30">
        <f>SUM(1+'[1]CHS CM'!D30+'[1]Devereux CM'!D30+'[1]One Hope CM'!D30)</f>
        <v>9</v>
      </c>
      <c r="E30">
        <f t="shared" si="0"/>
        <v>122</v>
      </c>
      <c r="F30" s="5">
        <f t="shared" si="1"/>
        <v>-6</v>
      </c>
      <c r="G30" s="3">
        <f t="shared" si="2"/>
        <v>0.072</v>
      </c>
      <c r="H30" s="3">
        <f>(D21+D22+D23+D24+D25+D26+D27+D28+D29+D30)/(($B$21+E30)/2)</f>
        <v>0.6191446028513238</v>
      </c>
      <c r="I30" s="3">
        <f>(D27+D28+D29+D30)/(($B$27+E30)/2)</f>
        <v>0.29365079365079366</v>
      </c>
      <c r="J30" s="3">
        <f t="shared" si="3"/>
        <v>0.7207920792079208</v>
      </c>
      <c r="K30" s="3">
        <f t="shared" si="4"/>
        <v>0.6574257425742575</v>
      </c>
      <c r="L30">
        <v>8</v>
      </c>
      <c r="M30" s="6">
        <v>1</v>
      </c>
      <c r="P30" s="6"/>
    </row>
    <row r="31" spans="1:16" ht="12.75">
      <c r="A31" s="2">
        <v>42309</v>
      </c>
      <c r="B31">
        <f>SUM(31+'[1]CHS CM'!B31+'[1]Devereux CM'!B31+'[1]One Hope CM'!B31)</f>
        <v>122</v>
      </c>
      <c r="C31">
        <f>SUM(1+'[1]CHS CM'!C31+'[1]Devereux CM'!C31+'[1]One Hope CM'!C31)</f>
        <v>4</v>
      </c>
      <c r="D31">
        <f>SUM(2+'[1]CHS CM'!D31+'[1]Devereux CM'!D31+'[1]One Hope CM'!D31)</f>
        <v>5</v>
      </c>
      <c r="E31">
        <f t="shared" si="0"/>
        <v>121</v>
      </c>
      <c r="F31" s="5">
        <f t="shared" si="1"/>
        <v>-1</v>
      </c>
      <c r="G31" s="3">
        <f t="shared" si="2"/>
        <v>0.0411522633744856</v>
      </c>
      <c r="H31" s="3">
        <f>(D21+D22+D23+D24+D25+D26+D27+D28+D29+D30+D31)/(($B$21+E31)/2)</f>
        <v>0.6625766871165644</v>
      </c>
      <c r="I31" s="3">
        <f>(D27+D28+D29+D30+D31)/(($B$27+E31)/2)</f>
        <v>0.3346613545816733</v>
      </c>
      <c r="J31" s="3">
        <f t="shared" si="3"/>
        <v>0.7191919191919192</v>
      </c>
      <c r="K31" s="3">
        <f t="shared" si="4"/>
        <v>0.6626262626262627</v>
      </c>
      <c r="L31">
        <v>5</v>
      </c>
      <c r="M31" s="6"/>
      <c r="P31" s="6"/>
    </row>
    <row r="32" spans="1:16" ht="12.75">
      <c r="A32" s="2">
        <v>42339</v>
      </c>
      <c r="B32">
        <f>SUM(30+'[1]CHS CM'!B32+'[1]Devereux CM'!B32+'[1]One Hope CM'!B32)</f>
        <v>121</v>
      </c>
      <c r="C32">
        <f>SUM(2+'[1]CHS CM'!C32+'[1]Devereux CM'!C32+'[1]One Hope CM'!C32)</f>
        <v>4</v>
      </c>
      <c r="D32">
        <f>SUM(2+'[1]CHS CM'!D32+'[1]Devereux CM'!D32+'[1]One Hope CM'!D32)</f>
        <v>6</v>
      </c>
      <c r="E32">
        <f t="shared" si="0"/>
        <v>119</v>
      </c>
      <c r="F32" s="5">
        <f t="shared" si="1"/>
        <v>-2</v>
      </c>
      <c r="G32" s="3">
        <f t="shared" si="2"/>
        <v>0.05</v>
      </c>
      <c r="H32" s="3">
        <f>(D21+D22+D23+D24+D25+D26+D27+D28+D29+D30+D31+D32)/(($B$21+E32)/2)</f>
        <v>0.7175257731958763</v>
      </c>
      <c r="I32" s="3">
        <f>(D27+D28+D29+D30+D31+D32)/(($B$27+E32)/2)</f>
        <v>0.3855421686746988</v>
      </c>
      <c r="J32" s="3">
        <f t="shared" si="3"/>
        <v>0.7175257731958763</v>
      </c>
      <c r="K32" s="3">
        <f t="shared" si="4"/>
        <v>0.6515463917525773</v>
      </c>
      <c r="L32">
        <v>5</v>
      </c>
      <c r="M32" s="6">
        <v>1</v>
      </c>
      <c r="P32" s="6"/>
    </row>
    <row r="33" spans="1:16" ht="12.75">
      <c r="A33" s="2">
        <v>42370</v>
      </c>
      <c r="B33">
        <f>SUM(30+'[1]CHS CM'!B33+'[1]Devereux CM'!B33+'[1]One Hope CM'!B33)</f>
        <v>119</v>
      </c>
      <c r="C33">
        <f>SUM(1+'[1]CHS CM'!C33+'[1]Devereux CM'!C33+'[1]One Hope CM'!C33)</f>
        <v>3</v>
      </c>
      <c r="D33">
        <f>SUM(3+'[1]CHS CM'!D33+'[1]Devereux CM'!D33+'[1]One Hope CM'!D33)</f>
        <v>6</v>
      </c>
      <c r="E33">
        <f t="shared" si="0"/>
        <v>116</v>
      </c>
      <c r="F33" s="5">
        <f t="shared" si="1"/>
        <v>-3</v>
      </c>
      <c r="G33" s="3">
        <f t="shared" si="2"/>
        <v>0.05106382978723404</v>
      </c>
      <c r="H33" s="3">
        <f>(D33)/(($B$33+E33)/2)</f>
        <v>0.05106382978723404</v>
      </c>
      <c r="I33" s="3">
        <f>(D27+D28+D29+D30+D31+D32+D33)/(($B$27+E33)/2)</f>
        <v>0.43902439024390244</v>
      </c>
      <c r="J33" s="3">
        <f t="shared" si="3"/>
        <v>0.7078189300411523</v>
      </c>
      <c r="K33" s="3">
        <f t="shared" si="4"/>
        <v>0.6502057613168725</v>
      </c>
      <c r="L33">
        <v>6</v>
      </c>
      <c r="M33" s="6"/>
      <c r="P33" s="6"/>
    </row>
    <row r="34" spans="1:16" ht="12.75">
      <c r="A34" s="2">
        <v>42401</v>
      </c>
      <c r="B34">
        <f>SUM(28+'[1]CHS CM'!B34+'[1]Devereux CM'!B34+'[1]One Hope CM'!B34)</f>
        <v>116</v>
      </c>
      <c r="C34">
        <f>SUM(5+'[1]CHS CM'!C34+'[1]Devereux CM'!C34+'[1]One Hope CM'!C34)</f>
        <v>13</v>
      </c>
      <c r="D34">
        <f>SUM(3+'[1]CHS CM'!D34+'[1]Devereux CM'!D34+'[1]One Hope CM'!D34)</f>
        <v>9</v>
      </c>
      <c r="E34">
        <f t="shared" si="0"/>
        <v>120</v>
      </c>
      <c r="F34" s="5">
        <f t="shared" si="1"/>
        <v>4</v>
      </c>
      <c r="G34" s="3">
        <f t="shared" si="2"/>
        <v>0.07627118644067797</v>
      </c>
      <c r="H34" s="3">
        <f>(D33+D34)/(($B$33+E34)/2)</f>
        <v>0.12552301255230125</v>
      </c>
      <c r="I34" s="3">
        <f>(D27+D28+D29+D30+D31+D32+D33+D34)/(($B$27+E34)/2)</f>
        <v>0.504</v>
      </c>
      <c r="J34" s="3">
        <f t="shared" si="3"/>
        <v>0.7073170731707317</v>
      </c>
      <c r="K34" s="3">
        <f t="shared" si="4"/>
        <v>0.6422764227642277</v>
      </c>
      <c r="L34">
        <v>8</v>
      </c>
      <c r="M34" s="6">
        <v>1</v>
      </c>
      <c r="P34" s="6"/>
    </row>
    <row r="35" spans="1:16" ht="12.75">
      <c r="A35" s="2">
        <v>42430</v>
      </c>
      <c r="B35">
        <f>SUM(30+'[1]CHS CM'!B35+'[1]Devereux CM'!B35+'[1]One Hope CM'!B35)</f>
        <v>120</v>
      </c>
      <c r="C35">
        <f>SUM(5+'[1]CHS CM'!C35+'[1]Devereux CM'!C35+'[1]One Hope CM'!C35)</f>
        <v>13</v>
      </c>
      <c r="D35">
        <f>SUM(3+'[1]CHS CM'!D35+'[1]Devereux CM'!D35+'[1]One Hope CM'!D35)</f>
        <v>12</v>
      </c>
      <c r="E35">
        <f t="shared" si="0"/>
        <v>121</v>
      </c>
      <c r="F35" s="5">
        <f t="shared" si="1"/>
        <v>1</v>
      </c>
      <c r="G35" s="3">
        <f t="shared" si="2"/>
        <v>0.0995850622406639</v>
      </c>
      <c r="H35" s="3">
        <f>(D33+D34+D35)/(($B$33+E35)/2)</f>
        <v>0.225</v>
      </c>
      <c r="I35" s="3">
        <f>(D27+D28+D29+D30+D31+D32+D33+D34+D35)/(($B$27+E35)/2)</f>
        <v>0.5976095617529881</v>
      </c>
      <c r="J35" s="3">
        <f t="shared" si="3"/>
        <v>0.7410358565737052</v>
      </c>
      <c r="K35" s="3">
        <f t="shared" si="4"/>
        <v>0.6852589641434262</v>
      </c>
      <c r="L35">
        <v>12</v>
      </c>
      <c r="M35" s="6"/>
      <c r="P35" s="6"/>
    </row>
    <row r="36" spans="1:16" ht="12.75">
      <c r="A36" s="2">
        <v>42461</v>
      </c>
      <c r="B36">
        <f>SUM(32+'[1]CHS CM'!B36+'[1]Devereux CM'!B36+'[1]One Hope CM'!B36)</f>
        <v>121</v>
      </c>
      <c r="C36">
        <f>SUM(2+'[1]CHS CM'!C36+'[1]Devereux CM'!C36+'[1]One Hope CM'!C36)</f>
        <v>9</v>
      </c>
      <c r="D36">
        <f>SUM(4+'[1]CHS CM'!D36+'[1]Devereux CM'!D36+'[1]One Hope CM'!D36)</f>
        <v>10</v>
      </c>
      <c r="E36">
        <f t="shared" si="0"/>
        <v>120</v>
      </c>
      <c r="F36" s="5">
        <f t="shared" si="1"/>
        <v>-1</v>
      </c>
      <c r="G36" s="3">
        <f t="shared" si="2"/>
        <v>0.08298755186721991</v>
      </c>
      <c r="H36" s="3">
        <f>(D33+D34+D35+D36)/(($B$33+E36)/2)</f>
        <v>0.30962343096234307</v>
      </c>
      <c r="I36" s="3">
        <f>(D27+D28+D29+D30+D31+D32+D33+D34+D35+D36)/(($B$27+E36)/2)</f>
        <v>0.68</v>
      </c>
      <c r="J36" s="3">
        <f>(D25+D26+D27+D28+D29+D30+D31+D32+D33+D34+D35+D36)/((B25+E36)/2)</f>
        <v>0.782608695652174</v>
      </c>
      <c r="K36" s="3">
        <f t="shared" si="4"/>
        <v>0.7272727272727273</v>
      </c>
      <c r="L36">
        <v>10</v>
      </c>
      <c r="P36" s="6"/>
    </row>
    <row r="37" spans="1:16" ht="12.75">
      <c r="A37" s="2">
        <v>42491</v>
      </c>
      <c r="B37">
        <f>SUM(30+'[1]CHS CM'!B37+'[1]Devereux CM'!B37+'[1]One Hope CM'!B37)</f>
        <v>120</v>
      </c>
      <c r="C37">
        <f>SUM(3+'[1]CHS CM'!C37+'[1]Devereux CM'!C37+'[1]One Hope CM'!C37)</f>
        <v>14</v>
      </c>
      <c r="D37">
        <f>SUM(1+'[1]CHS CM'!D37+'[1]Devereux CM'!D37+'[1]One Hope CM'!D37)</f>
        <v>7</v>
      </c>
      <c r="E37">
        <f t="shared" si="0"/>
        <v>127</v>
      </c>
      <c r="F37" s="5">
        <f t="shared" si="1"/>
        <v>7</v>
      </c>
      <c r="G37" s="3">
        <f t="shared" si="2"/>
        <v>0.05668016194331984</v>
      </c>
      <c r="H37" s="3">
        <f>(D33+D34+D35+D36+D37)/(($B$33+E37)/2)</f>
        <v>0.35772357723577236</v>
      </c>
      <c r="I37" s="3">
        <f>(D27+D28+D29+D30+D31+D32+D33+D34+D35+D36+D37)/(($B$27+E37)/2)</f>
        <v>0.7159533073929961</v>
      </c>
      <c r="J37" s="3">
        <f>(D26+D27+D28+D29+D30+D31+D32+D33+D34+D35+D36+D37)/((B26+E37)/2)</f>
        <v>0.7615384615384615</v>
      </c>
      <c r="K37" s="3">
        <f t="shared" si="4"/>
        <v>0.6923076923076923</v>
      </c>
      <c r="L37">
        <v>5</v>
      </c>
      <c r="M37">
        <v>2</v>
      </c>
      <c r="P37" s="6"/>
    </row>
    <row r="38" spans="1:16" ht="12.75">
      <c r="A38" s="2">
        <v>42522</v>
      </c>
      <c r="B38">
        <f>SUM(32+'[1]CHS CM'!B38+'[1]Devereux CM'!B38+'[1]One Hope CM'!B38)</f>
        <v>127</v>
      </c>
      <c r="C38">
        <f>SUM(0+'[1]CHS CM'!C38+'[1]Devereux CM'!C38+'[1]One Hope CM'!C38)</f>
        <v>11</v>
      </c>
      <c r="D38">
        <f>SUM(1+'[1]CHS CM'!D38+'[1]Devereux CM'!D38+'[1]One Hope CM'!D38)</f>
        <v>8</v>
      </c>
      <c r="E38">
        <f t="shared" si="0"/>
        <v>130</v>
      </c>
      <c r="F38" s="5">
        <f t="shared" si="1"/>
        <v>3</v>
      </c>
      <c r="G38" s="3">
        <f t="shared" si="2"/>
        <v>0.0622568093385214</v>
      </c>
      <c r="H38" s="3">
        <f>(D33+D34+D35+D36+D37+D38)/(($B$33+E38)/2)</f>
        <v>0.41767068273092367</v>
      </c>
      <c r="I38" s="3">
        <f>(D27+D28+D29+D30+D31+D32+D33+D34+D35+D36+D37+D38)/(($B$27+E38)/2)</f>
        <v>0.7692307692307693</v>
      </c>
      <c r="J38" s="3">
        <f>(D27+D28+D29+D30+D31+D32+D33+D34+D35+D36+D37+D38)/((B27+E38)/2)</f>
        <v>0.7692307692307693</v>
      </c>
      <c r="K38" s="3">
        <f t="shared" si="4"/>
        <v>0.7</v>
      </c>
      <c r="L38">
        <v>7</v>
      </c>
      <c r="M38">
        <v>1</v>
      </c>
      <c r="P38" s="6"/>
    </row>
    <row r="39" spans="1:16" ht="12.75">
      <c r="A39" s="2">
        <v>42552</v>
      </c>
      <c r="B39">
        <f>SUM(31+'[1]CHS CM'!B39+'[1]Devereux CM'!B39+'[1]One Hope CM'!B39)</f>
        <v>130</v>
      </c>
      <c r="C39">
        <f>SUM(2+'[1]CHS CM'!C39+'[1]Devereux CM'!C39+'[1]One Hope CM'!C39)</f>
        <v>9</v>
      </c>
      <c r="D39">
        <f>SUM(3+'[1]CHS CM'!D39+'[1]Devereux CM'!D39+'[1]One Hope CM'!D39)</f>
        <v>11</v>
      </c>
      <c r="E39">
        <f t="shared" si="0"/>
        <v>128</v>
      </c>
      <c r="F39" s="5">
        <f t="shared" si="1"/>
        <v>-2</v>
      </c>
      <c r="G39" s="3">
        <f t="shared" si="2"/>
        <v>0.08527131782945736</v>
      </c>
      <c r="H39" s="3">
        <f>(D33+D34+D35+D36+D37+D38+D39)/(($B$33+E39)/2)</f>
        <v>0.5101214574898786</v>
      </c>
      <c r="I39" s="3">
        <f>D39/(($B$39+E39)/2)</f>
        <v>0.08527131782945736</v>
      </c>
      <c r="J39" s="3">
        <f aca="true" t="shared" si="5" ref="J39:J86">(D28+D29+D30+D31+D32+D33+D34+D35+D36+D37+D38+D39)/((B28+E39)/2)</f>
        <v>0.8015564202334631</v>
      </c>
      <c r="K39" s="3">
        <f t="shared" si="4"/>
        <v>0.7237354085603113</v>
      </c>
      <c r="L39">
        <v>9</v>
      </c>
      <c r="M39">
        <v>2</v>
      </c>
      <c r="P39" s="6"/>
    </row>
    <row r="40" spans="1:16" ht="12.75">
      <c r="A40" s="2">
        <v>42583</v>
      </c>
      <c r="B40">
        <f>SUM(30+'[1]CHS CM'!B40+'[1]Devereux CM'!B40+'[1]One Hope CM'!B40)</f>
        <v>128</v>
      </c>
      <c r="C40">
        <f>SUM(4+'[1]CHS CM'!C40+'[1]Devereux CM'!C40+'[1]One Hope CM'!C40)</f>
        <v>7</v>
      </c>
      <c r="D40">
        <f>SUM(1+'[1]CHS CM'!D40+'[1]Devereux CM'!D40+'[1]One Hope CM'!D40)</f>
        <v>4</v>
      </c>
      <c r="E40">
        <f t="shared" si="0"/>
        <v>131</v>
      </c>
      <c r="F40" s="5">
        <f t="shared" si="1"/>
        <v>3</v>
      </c>
      <c r="G40" s="3">
        <f t="shared" si="2"/>
        <v>0.03088803088803089</v>
      </c>
      <c r="H40" s="3">
        <f>(D33+D34+D35+D36+D37+D38+D39+D40)/(($B$33+E40)/2)</f>
        <v>0.536</v>
      </c>
      <c r="I40" s="3">
        <f>(D39+D40)/(($B$39+E40)/2)</f>
        <v>0.11494252873563218</v>
      </c>
      <c r="J40" s="3">
        <f t="shared" si="5"/>
        <v>0.7315175097276264</v>
      </c>
      <c r="K40" s="3">
        <f t="shared" si="4"/>
        <v>0.6614785992217899</v>
      </c>
      <c r="L40">
        <v>4</v>
      </c>
      <c r="P40" s="6"/>
    </row>
    <row r="41" spans="1:16" ht="12.75">
      <c r="A41" s="2">
        <v>42614</v>
      </c>
      <c r="B41">
        <f>SUM(33+'[1]CHS CM'!B41+'[1]Devereux CM'!B41+'[1]One Hope CM'!B41)</f>
        <v>131</v>
      </c>
      <c r="C41">
        <f>SUM(1+'[1]CHS CM'!C41+'[1]Devereux CM'!C41+'[1]One Hope CM'!C41)</f>
        <v>5</v>
      </c>
      <c r="D41">
        <f>SUM(2+'[1]CHS CM'!D41+'[1]Devereux CM'!D41+'[1]One Hope CM'!D41)</f>
        <v>7</v>
      </c>
      <c r="E41">
        <f t="shared" si="0"/>
        <v>129</v>
      </c>
      <c r="F41" s="5">
        <f t="shared" si="1"/>
        <v>-2</v>
      </c>
      <c r="G41" s="3">
        <f t="shared" si="2"/>
        <v>0.05384615384615385</v>
      </c>
      <c r="H41" s="3">
        <f>(D33+D34+D35+D36+D37+D38+D39+D40+D41)/(($B$33+E41)/2)</f>
        <v>0.5967741935483871</v>
      </c>
      <c r="I41" s="3">
        <f>(D39+D40+D41)/(($B$39+E41)/2)</f>
        <v>0.16988416988416988</v>
      </c>
      <c r="J41" s="3">
        <f t="shared" si="5"/>
        <v>0.7315175097276264</v>
      </c>
      <c r="K41" s="3">
        <f t="shared" si="4"/>
        <v>0.669260700389105</v>
      </c>
      <c r="L41">
        <v>7</v>
      </c>
      <c r="P41" s="6"/>
    </row>
    <row r="42" spans="1:16" ht="12.75">
      <c r="A42" s="2">
        <v>42644</v>
      </c>
      <c r="B42">
        <f>SUM(32+'[1]CHS CM'!B42+'[1]Devereux CM'!B42+'[1]One Hope CM'!B42)</f>
        <v>129</v>
      </c>
      <c r="C42">
        <f>SUM(1+'[1]CHS CM'!C42+'[1]Devereux CM'!C42+'[1]One Hope CM'!C42)</f>
        <v>8</v>
      </c>
      <c r="D42">
        <f>SUM(2+'[1]CHS CM'!D42+'[1]Devereux CM'!D42+'[1]One Hope CM'!D42)</f>
        <v>6</v>
      </c>
      <c r="E42">
        <f t="shared" si="0"/>
        <v>131</v>
      </c>
      <c r="F42" s="5">
        <f t="shared" si="1"/>
        <v>2</v>
      </c>
      <c r="G42" s="3">
        <f t="shared" si="2"/>
        <v>0.046153846153846156</v>
      </c>
      <c r="H42" s="3">
        <f>(D33+D34+D35+D36+D37+D38+D39+D40+D41+D42)/(($B$33+E42)/2)</f>
        <v>0.64</v>
      </c>
      <c r="I42" s="3">
        <f>(D39+D40+D41+D42)/(($B$39+E42)/2)</f>
        <v>0.21455938697318008</v>
      </c>
      <c r="J42" s="3">
        <f t="shared" si="5"/>
        <v>0.7193675889328063</v>
      </c>
      <c r="K42" s="3">
        <f t="shared" si="4"/>
        <v>0.6640316205533597</v>
      </c>
      <c r="L42">
        <v>6</v>
      </c>
      <c r="P42" s="6"/>
    </row>
    <row r="43" spans="1:16" ht="12.75">
      <c r="A43" s="2">
        <v>42675</v>
      </c>
      <c r="B43">
        <f>SUM(31+'[1]CHS CM'!B43+'[1]Devereux CM'!B43+'[1]One Hope CM'!B43)</f>
        <v>131</v>
      </c>
      <c r="C43">
        <f>SUM(3+'[1]CHS CM'!C43+'[1]Devereux CM'!C43+'[1]One Hope CM'!C43)</f>
        <v>4</v>
      </c>
      <c r="D43">
        <f>SUM(4+'[1]CHS CM'!D43+'[1]Devereux CM'!D43+'[1]One Hope CM'!D43)</f>
        <v>8</v>
      </c>
      <c r="E43">
        <f t="shared" si="0"/>
        <v>127</v>
      </c>
      <c r="F43" s="5">
        <f t="shared" si="1"/>
        <v>-4</v>
      </c>
      <c r="G43" s="3">
        <f t="shared" si="2"/>
        <v>0.06201550387596899</v>
      </c>
      <c r="H43" s="3">
        <f>(D33+D34+D35+D36+D37+D38+D39+D40+D41+D42+D43)/(($B$33+E43)/2)</f>
        <v>0.7154471544715447</v>
      </c>
      <c r="I43" s="3">
        <f>(D39+D40+D41+D42+D43)/(($B$39+E43)/2)</f>
        <v>0.2801556420233463</v>
      </c>
      <c r="J43" s="3">
        <f t="shared" si="5"/>
        <v>0.7580645161290323</v>
      </c>
      <c r="K43" s="3">
        <f t="shared" si="4"/>
        <v>0.6854838709677419</v>
      </c>
      <c r="L43">
        <v>6</v>
      </c>
      <c r="M43">
        <v>2</v>
      </c>
      <c r="P43" s="6"/>
    </row>
    <row r="44" spans="1:16" ht="12.75">
      <c r="A44" s="2">
        <v>42705</v>
      </c>
      <c r="B44">
        <f>SUM(30+'[1]CHS CM'!B44+'[1]Devereux CM'!B44+'[1]One Hope CM'!B44)</f>
        <v>127</v>
      </c>
      <c r="C44">
        <f>SUM(0+'[1]CHS CM'!C44+'[1]Devereux CM'!C44+'[1]One Hope CM'!C44)</f>
        <v>5</v>
      </c>
      <c r="D44">
        <f>SUM(2+'[1]CHS CM'!D44+'[1]Devereux CM'!D44+'[1]One Hope CM'!D44)</f>
        <v>8</v>
      </c>
      <c r="E44">
        <f t="shared" si="0"/>
        <v>124</v>
      </c>
      <c r="F44" s="5">
        <f t="shared" si="1"/>
        <v>-3</v>
      </c>
      <c r="G44" s="3">
        <f t="shared" si="2"/>
        <v>0.06374501992031872</v>
      </c>
      <c r="H44" s="3">
        <f>(D33+D34+D35+D36+D37+D38+D39+D40+D41+D42+D43+D44)/(($B$33+E44)/2)</f>
        <v>0.7901234567901234</v>
      </c>
      <c r="I44" s="3">
        <f>(D39+D40+D41+D42+D43+D44)/(($B$39+E44)/2)</f>
        <v>0.3464566929133858</v>
      </c>
      <c r="J44" s="3">
        <f t="shared" si="5"/>
        <v>0.7901234567901234</v>
      </c>
      <c r="K44" s="3">
        <f t="shared" si="4"/>
        <v>0.7242798353909465</v>
      </c>
      <c r="L44">
        <v>8</v>
      </c>
      <c r="P44" s="6"/>
    </row>
    <row r="45" spans="1:13" ht="12.75">
      <c r="A45" s="2">
        <v>42736</v>
      </c>
      <c r="B45">
        <f>SUM(28+'[1]CHS CM'!B45+'[1]Devereux CM'!B45+'[1]One Hope CM'!B45)</f>
        <v>124</v>
      </c>
      <c r="C45">
        <f>SUM(0+'[1]CHS CM'!C45+'[1]Devereux CM'!C45+'[1]One Hope CM'!C45)</f>
        <v>6</v>
      </c>
      <c r="D45">
        <f>SUM(1+'[1]CHS CM'!D45+'[1]Devereux CM'!D45+'[1]One Hope CM'!D45)</f>
        <v>3</v>
      </c>
      <c r="E45">
        <f t="shared" si="0"/>
        <v>127</v>
      </c>
      <c r="F45" s="5">
        <f t="shared" si="1"/>
        <v>3</v>
      </c>
      <c r="G45" s="3">
        <f t="shared" si="2"/>
        <v>0.02390438247011952</v>
      </c>
      <c r="H45" s="3">
        <f>(D45)/(($B$45+E45)/2)</f>
        <v>0.02390438247011952</v>
      </c>
      <c r="I45" s="3">
        <f>(D39+D40+D41+D42+D43+D44+D45)/(($B$39+E45)/2)</f>
        <v>0.3657587548638132</v>
      </c>
      <c r="J45" s="3">
        <f t="shared" si="5"/>
        <v>0.7654320987654321</v>
      </c>
      <c r="K45" s="3">
        <f t="shared" si="4"/>
        <v>0.691358024691358</v>
      </c>
      <c r="L45">
        <v>2</v>
      </c>
      <c r="M45">
        <v>1</v>
      </c>
    </row>
    <row r="46" spans="1:16" ht="12.75">
      <c r="A46" s="2">
        <v>42767</v>
      </c>
      <c r="B46">
        <f>SUM(27+'[1]CHS CM'!B46+'[1]Devereux CM'!B46+'[1]One Hope CM'!B46)</f>
        <v>127</v>
      </c>
      <c r="C46">
        <f>SUM(1+'[1]CHS CM'!C46+'[1]Devereux CM'!C46+'[1]One Hope CM'!C46)</f>
        <v>4</v>
      </c>
      <c r="D46">
        <f>SUM(2+'[1]CHS CM'!D46+'[1]Devereux CM'!D46+'[1]One Hope CM'!D46)</f>
        <v>5</v>
      </c>
      <c r="E46">
        <f t="shared" si="0"/>
        <v>126</v>
      </c>
      <c r="F46" s="5">
        <f t="shared" si="1"/>
        <v>-1</v>
      </c>
      <c r="G46" s="3">
        <f t="shared" si="2"/>
        <v>0.039525691699604744</v>
      </c>
      <c r="H46" s="3">
        <f>(D45+D46)/(($B$45+E46)/2)</f>
        <v>0.064</v>
      </c>
      <c r="I46" s="3">
        <f>(D39+D40+D41+D42+D43+D44+D45+D46)/(($B$39+E46)/2)</f>
        <v>0.40625</v>
      </c>
      <c r="J46" s="3">
        <f t="shared" si="5"/>
        <v>0.7235772357723578</v>
      </c>
      <c r="K46" s="3">
        <f t="shared" si="4"/>
        <v>0.6585365853658537</v>
      </c>
      <c r="L46">
        <v>5</v>
      </c>
      <c r="P46" s="6"/>
    </row>
    <row r="47" spans="1:16" ht="12.75">
      <c r="A47" s="2">
        <v>42795</v>
      </c>
      <c r="B47">
        <f>SUM(26+'[1]CHS CM'!B47+'[1]Devereux CM'!B47+'[1]One Hope CM'!B47)</f>
        <v>126</v>
      </c>
      <c r="C47">
        <f>SUM(8+'[1]CHS CM'!C47+'[1]Devereux CM'!C47+'[1]One Hope CM'!C47)</f>
        <v>13</v>
      </c>
      <c r="D47">
        <f>SUM(6+'[1]CHS CM'!D47+'[1]Devereux CM'!D47+'[1]One Hope CM'!D47)</f>
        <v>11</v>
      </c>
      <c r="E47">
        <f t="shared" si="0"/>
        <v>128</v>
      </c>
      <c r="F47" s="5">
        <f t="shared" si="1"/>
        <v>2</v>
      </c>
      <c r="G47" s="3">
        <f t="shared" si="2"/>
        <v>0.08661417322834646</v>
      </c>
      <c r="H47" s="3">
        <f>(D45+D46+D47)/(($B$45+E47)/2)</f>
        <v>0.15079365079365079</v>
      </c>
      <c r="I47" s="3">
        <f>(D39+D40+D41+D42+D43+D44+D45+D46+D47)/(($B$39+E47)/2)</f>
        <v>0.4883720930232558</v>
      </c>
      <c r="J47" s="3">
        <f t="shared" si="5"/>
        <v>0.7068273092369478</v>
      </c>
      <c r="K47" s="3">
        <f t="shared" si="4"/>
        <v>0.642570281124498</v>
      </c>
      <c r="L47">
        <v>11</v>
      </c>
      <c r="P47" s="6"/>
    </row>
    <row r="48" spans="1:16" ht="12.75">
      <c r="A48" s="2">
        <v>42826</v>
      </c>
      <c r="B48">
        <f>SUM(28+'[1]CHS CM'!B48+'[1]Devereux CM'!B48+'[1]One Hope CM'!B48)</f>
        <v>128</v>
      </c>
      <c r="C48">
        <f>SUM(3+'[1]CHS CM'!C48+'[1]Devereux CM'!C48+'[1]One Hope CM'!C48)</f>
        <v>7</v>
      </c>
      <c r="D48">
        <f>SUM(1+'[1]CHS CM'!D48+'[1]Devereux CM'!D48+'[1]One Hope CM'!D48)</f>
        <v>9</v>
      </c>
      <c r="E48">
        <f t="shared" si="0"/>
        <v>126</v>
      </c>
      <c r="F48" s="5">
        <f t="shared" si="1"/>
        <v>-2</v>
      </c>
      <c r="G48" s="3">
        <f t="shared" si="2"/>
        <v>0.07086614173228346</v>
      </c>
      <c r="H48" s="3">
        <f>(D45+D46+D47+D48)/(($B$45+E48)/2)</f>
        <v>0.224</v>
      </c>
      <c r="I48" s="3">
        <f>(D39+D40+D41+D42+D43+D44+D45+D46+D47+D48)/(($B$39+E48)/2)</f>
        <v>0.5625</v>
      </c>
      <c r="J48" s="3">
        <f t="shared" si="5"/>
        <v>0.7073170731707317</v>
      </c>
      <c r="K48" s="3">
        <f t="shared" si="4"/>
        <v>0.6422764227642277</v>
      </c>
      <c r="L48">
        <v>9</v>
      </c>
      <c r="P48" s="6"/>
    </row>
    <row r="49" spans="1:16" ht="12.75">
      <c r="A49" s="2">
        <v>42856</v>
      </c>
      <c r="B49">
        <f>SUM(30+'[1]CHS CM'!B49+'[1]Devereux CM'!B49+'[1]One Hope CM'!B49)</f>
        <v>126</v>
      </c>
      <c r="C49">
        <f>SUM(7+'[1]CHS CM'!C49+'[1]Devereux CM'!C49+'[1]One Hope CM'!C49)</f>
        <v>11</v>
      </c>
      <c r="D49">
        <f>SUM(2+'[1]CHS CM'!D49+'[1]Devereux CM'!D49+'[1]One Hope CM'!D49)</f>
        <v>5</v>
      </c>
      <c r="E49">
        <f t="shared" si="0"/>
        <v>132</v>
      </c>
      <c r="F49" s="5">
        <f t="shared" si="1"/>
        <v>6</v>
      </c>
      <c r="G49" s="3">
        <f t="shared" si="2"/>
        <v>0.03875968992248062</v>
      </c>
      <c r="H49" s="3">
        <f>(D45+D46+D47+D48+D49)/(($B$45+E49)/2)</f>
        <v>0.2578125</v>
      </c>
      <c r="I49" s="3">
        <f>(D39+D40+D41+D42+D43+D44+D45+D46+D47+D48+D49)/(($B$39+E49)/2)</f>
        <v>0.5877862595419847</v>
      </c>
      <c r="J49" s="3">
        <f t="shared" si="5"/>
        <v>0.6563706563706564</v>
      </c>
      <c r="K49" s="3">
        <f t="shared" si="4"/>
        <v>0.61003861003861</v>
      </c>
      <c r="L49">
        <v>5</v>
      </c>
      <c r="P49" s="6"/>
    </row>
    <row r="50" spans="1:16" ht="12.75">
      <c r="A50" s="2">
        <v>42887</v>
      </c>
      <c r="B50">
        <f>SUM(35+'[1]CHS CM'!B50+'[1]Devereux CM'!B50+'[1]One Hope CM'!B50)</f>
        <v>132</v>
      </c>
      <c r="C50">
        <f>SUM(0+'[1]CHS CM'!C50+'[1]Devereux CM'!C50+'[1]One Hope CM'!C50)</f>
        <v>1</v>
      </c>
      <c r="D50">
        <f>SUM(2+'[1]CHS CM'!D50+'[1]Devereux CM'!D50+'[1]One Hope CM'!D50)</f>
        <v>6</v>
      </c>
      <c r="E50">
        <f t="shared" si="0"/>
        <v>127</v>
      </c>
      <c r="F50" s="5">
        <f t="shared" si="1"/>
        <v>-5</v>
      </c>
      <c r="G50" s="3">
        <f t="shared" si="2"/>
        <v>0.04633204633204633</v>
      </c>
      <c r="H50" s="3">
        <f>(D45+D46+D47+D48+D49+D50)/(($B$45+E50)/2)</f>
        <v>0.3107569721115538</v>
      </c>
      <c r="I50" s="3">
        <f>(D39+D40+D41+D42+D43+D44+D45+D46+D47+D48+D49+D50)/(($B$39+E50)/2)</f>
        <v>0.6459143968871596</v>
      </c>
      <c r="J50" s="3">
        <f t="shared" si="5"/>
        <v>0.6459143968871596</v>
      </c>
      <c r="K50" s="3">
        <f t="shared" si="4"/>
        <v>0.6070038910505836</v>
      </c>
      <c r="L50">
        <v>6</v>
      </c>
      <c r="P50" s="6"/>
    </row>
    <row r="51" spans="1:16" ht="12.75">
      <c r="A51" s="2">
        <v>42917</v>
      </c>
      <c r="B51">
        <f>SUM(33+'[1]CHS CM'!B51+'[1]Devereux CM'!B51+'[1]One Hope CM'!B51)</f>
        <v>126</v>
      </c>
      <c r="C51">
        <f>SUM(3+'[1]CHS CM'!C51+'[1]Devereux CM'!C51+'[1]One Hope CM'!C51)</f>
        <v>11</v>
      </c>
      <c r="D51">
        <f>SUM(3+'[1]CHS CM'!D51+'[1]Devereux CM'!D51+'[1]One Hope CM'!D51)</f>
        <v>4</v>
      </c>
      <c r="E51">
        <f t="shared" si="0"/>
        <v>133</v>
      </c>
      <c r="F51" s="5">
        <f t="shared" si="1"/>
        <v>7</v>
      </c>
      <c r="G51" s="3">
        <f t="shared" si="2"/>
        <v>0.03088803088803089</v>
      </c>
      <c r="H51" s="3">
        <f>(D45+D46+D47+D48+D49+D50+D51)/(($B$45+E51)/2)</f>
        <v>0.3346303501945525</v>
      </c>
      <c r="I51" s="3">
        <f>D51/(($B$51+E51)/2)</f>
        <v>0.03088803088803089</v>
      </c>
      <c r="J51" s="3">
        <f t="shared" si="5"/>
        <v>0.5823754789272031</v>
      </c>
      <c r="K51" s="3">
        <f t="shared" si="4"/>
        <v>0.5593869731800766</v>
      </c>
      <c r="L51">
        <v>4</v>
      </c>
      <c r="P51" s="6"/>
    </row>
    <row r="52" spans="1:16" ht="12.75">
      <c r="A52" s="2">
        <v>42948</v>
      </c>
      <c r="B52">
        <f>SUM(33+'[1]CHS CM'!B52+'[1]Devereux CM'!B52+'[1]One Hope CM'!B52)</f>
        <v>133.5</v>
      </c>
      <c r="C52">
        <f>SUM(0+'[1]CHS CM'!C52+'[1]Devereux CM'!C52+'[1]One Hope CM'!C52)</f>
        <v>1</v>
      </c>
      <c r="D52">
        <f>SUM(2+'[1]CHS CM'!D52+'[1]Devereux CM'!D52+'[1]One Hope CM'!D52)</f>
        <v>6</v>
      </c>
      <c r="E52">
        <f t="shared" si="0"/>
        <v>128.5</v>
      </c>
      <c r="F52" s="5">
        <f t="shared" si="1"/>
        <v>-5</v>
      </c>
      <c r="G52" s="3">
        <f t="shared" si="2"/>
        <v>0.04580152671755725</v>
      </c>
      <c r="H52" s="3">
        <f>(D45+D46+D47+D48+D49+D50+D51+D52)/(($B$45+E52)/2)</f>
        <v>0.38811881188118813</v>
      </c>
      <c r="I52" s="3">
        <f>(D51+D52)/(($B$51+E52)/2)</f>
        <v>0.07858546168958742</v>
      </c>
      <c r="J52" s="3">
        <f t="shared" si="5"/>
        <v>0.6011560693641619</v>
      </c>
      <c r="K52" s="3">
        <f t="shared" si="4"/>
        <v>0.5703275529865125</v>
      </c>
      <c r="L52">
        <v>5</v>
      </c>
      <c r="M52">
        <v>1</v>
      </c>
      <c r="P52" s="6"/>
    </row>
    <row r="53" spans="1:16" ht="12.75">
      <c r="A53" s="2">
        <v>42979</v>
      </c>
      <c r="B53">
        <f>SUM(31+'[1]CHS CM'!B53+'[1]Devereux CM'!B53+'[1]One Hope CM'!B53)</f>
        <v>128.5</v>
      </c>
      <c r="C53">
        <f>SUM(3+'[1]CHS CM'!C53+'[1]Devereux CM'!C53+'[1]One Hope CM'!C53)</f>
        <v>4</v>
      </c>
      <c r="D53">
        <f>SUM(4+'[1]CHS CM'!D53+'[1]Devereux CM'!D53+'[1]One Hope CM'!D53)</f>
        <v>5.5</v>
      </c>
      <c r="E53">
        <f t="shared" si="0"/>
        <v>127</v>
      </c>
      <c r="F53" s="5">
        <f t="shared" si="1"/>
        <v>-1.5</v>
      </c>
      <c r="G53" s="3">
        <f t="shared" si="2"/>
        <v>0.043052837573385516</v>
      </c>
      <c r="H53" s="3">
        <f>(D45+D46+D47+D48+D49+D50+D51+D52+D53)/(($B$45+E53)/2)</f>
        <v>0.4342629482071713</v>
      </c>
      <c r="I53" s="3">
        <f>(D51+D52+D53)/(($B$51+E53)/2)</f>
        <v>0.1225296442687747</v>
      </c>
      <c r="J53" s="3">
        <f t="shared" si="5"/>
        <v>0.59765625</v>
      </c>
      <c r="K53" s="3">
        <f t="shared" si="4"/>
        <v>0.56640625</v>
      </c>
      <c r="L53">
        <v>5.5</v>
      </c>
      <c r="P53" s="6"/>
    </row>
    <row r="54" spans="1:16" ht="12.75">
      <c r="A54" s="2">
        <v>43009</v>
      </c>
      <c r="B54">
        <f>SUM(30+'[1]CHS CM'!B54+'[1]Devereux CM'!B54+'[1]One Hope CM'!B54)</f>
        <v>127</v>
      </c>
      <c r="C54">
        <f>SUM(2+'[1]CHS CM'!C54+'[1]Devereux CM'!C54+'[1]One Hope CM'!C54)</f>
        <v>2</v>
      </c>
      <c r="D54">
        <f>SUM(3+'[1]CHS CM'!D54+'[1]Devereux CM'!D54+'[1]One Hope CM'!D54)</f>
        <v>8.5</v>
      </c>
      <c r="E54">
        <f t="shared" si="0"/>
        <v>120.5</v>
      </c>
      <c r="F54" s="5">
        <f t="shared" si="1"/>
        <v>-6.5</v>
      </c>
      <c r="G54" s="3">
        <f t="shared" si="2"/>
        <v>0.06868686868686869</v>
      </c>
      <c r="H54" s="3">
        <f>(D45+D46+D47+D48+D49+D50+D51+D52+D53+D54)/(($B$45+E54)/2)</f>
        <v>0.5153374233128835</v>
      </c>
      <c r="I54" s="3">
        <f>(D51+D52+D53+D54)/(($B$51+E54)/2)</f>
        <v>0.1947261663286004</v>
      </c>
      <c r="J54" s="3">
        <f t="shared" si="5"/>
        <v>0.6282306163021869</v>
      </c>
      <c r="K54" s="3">
        <f t="shared" si="4"/>
        <v>0.588469184890656</v>
      </c>
      <c r="L54">
        <v>7.5</v>
      </c>
      <c r="M54">
        <v>1</v>
      </c>
      <c r="P54" s="6"/>
    </row>
    <row r="55" spans="1:16" ht="12.75">
      <c r="A55" s="2">
        <v>43040</v>
      </c>
      <c r="B55">
        <f>SUM(29+'[1]CHS CM'!B55+'[1]Devereux CM'!B55+'[1]One Hope CM'!B55)</f>
        <v>120.5</v>
      </c>
      <c r="C55">
        <f>SUM(2+'[1]CHS CM'!C55+'[1]Devereux CM'!C55+'[1]One Hope CM'!C55)</f>
        <v>4</v>
      </c>
      <c r="D55">
        <f>SUM(3+'[1]CHS CM'!D55+'[1]Devereux CM'!D55+'[1]One Hope CM'!D55)</f>
        <v>5</v>
      </c>
      <c r="E55">
        <f t="shared" si="0"/>
        <v>119.5</v>
      </c>
      <c r="F55" s="5">
        <f t="shared" si="1"/>
        <v>-1</v>
      </c>
      <c r="G55" s="3">
        <f t="shared" si="2"/>
        <v>0.041666666666666664</v>
      </c>
      <c r="H55" s="3">
        <f>(D45+D46+D47+D48+D49+D50+D51+D52+D53+D54+D55)/(($B$45+E55)/2)</f>
        <v>0.5585215605749486</v>
      </c>
      <c r="I55" s="3">
        <f>(D51+D52+D53+D54+D55)/(($B$51+E55)/2)</f>
        <v>0.23625254582484725</v>
      </c>
      <c r="J55" s="3">
        <f t="shared" si="5"/>
        <v>0.6166328600405679</v>
      </c>
      <c r="K55" s="3">
        <f t="shared" si="4"/>
        <v>0.592292089249493</v>
      </c>
      <c r="L55">
        <v>5</v>
      </c>
      <c r="P55" s="6"/>
    </row>
    <row r="56" spans="1:16" ht="12.75">
      <c r="A56" s="2">
        <v>43070</v>
      </c>
      <c r="B56">
        <f>SUM(28+'[1]CHS CM'!B56+'[1]Devereux CM'!B56+'[1]One Hope CM'!B56)</f>
        <v>119.5</v>
      </c>
      <c r="C56">
        <f>SUM(2+'[1]CHS CM'!C56+'[1]Devereux CM'!C56+'[1]One Hope CM'!C56)</f>
        <v>6</v>
      </c>
      <c r="D56">
        <f>SUM(2+'[1]CHS CM'!D56+'[1]Devereux CM'!D56+'[1]One Hope CM'!D56)</f>
        <v>7</v>
      </c>
      <c r="E56">
        <f t="shared" si="0"/>
        <v>118.5</v>
      </c>
      <c r="F56" s="5">
        <f t="shared" si="1"/>
        <v>-1</v>
      </c>
      <c r="G56" s="3">
        <f t="shared" si="2"/>
        <v>0.058823529411764705</v>
      </c>
      <c r="H56" s="3">
        <f>(D45+D46+D47+D48+D49+D50+D51+D52+D53+D54+D55+D56)/(($B$45+E56)/2)</f>
        <v>0.6185567010309279</v>
      </c>
      <c r="I56" s="3">
        <f>(D51+D52+D53+D54+D55+D56)/(($B$51+E56)/2)</f>
        <v>0.294478527607362</v>
      </c>
      <c r="J56" s="3">
        <f t="shared" si="5"/>
        <v>0.6185567010309279</v>
      </c>
      <c r="K56" s="3">
        <f t="shared" si="4"/>
        <v>0.5938144329896907</v>
      </c>
      <c r="L56">
        <v>7</v>
      </c>
      <c r="P56" s="6"/>
    </row>
    <row r="57" spans="1:16" ht="12.75">
      <c r="A57" s="2">
        <v>43101</v>
      </c>
      <c r="B57">
        <f>SUM(28+'[1]CHS CM'!B57+'[1]Devereux CM'!B57+'[1]One Hope CM'!B57)</f>
        <v>118.5</v>
      </c>
      <c r="C57">
        <f>SUM(3+'[1]CHS CM'!C57+'[1]Devereux CM'!C57+'[1]One Hope CM'!C57)</f>
        <v>6.5</v>
      </c>
      <c r="D57">
        <f>SUM(4+'[1]CHS CM'!D57+'[1]Devereux CM'!D57+'[1]One Hope CM'!D57)</f>
        <v>7.5</v>
      </c>
      <c r="E57">
        <f t="shared" si="0"/>
        <v>117.5</v>
      </c>
      <c r="F57" s="5">
        <f t="shared" si="1"/>
        <v>-1</v>
      </c>
      <c r="G57" s="3">
        <f t="shared" si="2"/>
        <v>0.0635593220338983</v>
      </c>
      <c r="H57" s="3">
        <f>(D57)/(($B$57+E57)/2)</f>
        <v>0.0635593220338983</v>
      </c>
      <c r="I57" s="3">
        <f>(D51+D52+D53+D54+D55+D56+D57)/(($B$51+E57)/2)</f>
        <v>0.35728952772073924</v>
      </c>
      <c r="J57" s="3">
        <f t="shared" si="5"/>
        <v>0.6503067484662577</v>
      </c>
      <c r="K57" s="3">
        <f t="shared" si="4"/>
        <v>0.6339468302658486</v>
      </c>
      <c r="L57">
        <v>7.5</v>
      </c>
      <c r="P57" s="6"/>
    </row>
    <row r="58" spans="1:16" ht="12.75">
      <c r="A58" s="9">
        <v>43132</v>
      </c>
      <c r="B58" s="10">
        <f>SUM(27+'[1]CHS CM'!B58+'[1]Devereux CM'!B58+'[1]One Hope CM'!B58)</f>
        <v>117.5</v>
      </c>
      <c r="C58" s="10">
        <f>SUM(0+'[1]CHS CM'!C58+'[1]Devereux CM'!C58+'[1]One Hope CM'!C58)</f>
        <v>11</v>
      </c>
      <c r="D58" s="10">
        <f>SUM(10+'[1]CHS CM'!D58+'[1]Devereux CM'!D58+'[1]One Hope CM'!D58)</f>
        <v>15.5</v>
      </c>
      <c r="E58" s="10">
        <f t="shared" si="0"/>
        <v>113</v>
      </c>
      <c r="F58" s="11">
        <f t="shared" si="1"/>
        <v>-4.5</v>
      </c>
      <c r="G58" s="13">
        <f t="shared" si="2"/>
        <v>0.13449023861171366</v>
      </c>
      <c r="H58" s="13">
        <f>(D57+D58)/(($B$57+E58)/2)</f>
        <v>0.19870410367170627</v>
      </c>
      <c r="I58" s="13">
        <f>(D51+D52+D53+D54+D55+D56+D57+D58)/(($B$51+E58)/2)</f>
        <v>0.49372384937238495</v>
      </c>
      <c r="J58" s="13">
        <f t="shared" si="5"/>
        <v>0.7531380753138075</v>
      </c>
      <c r="K58" s="13">
        <f t="shared" si="4"/>
        <v>0.7364016736401674</v>
      </c>
      <c r="L58" s="10">
        <v>15.5</v>
      </c>
      <c r="M58" s="10"/>
      <c r="O58" s="6"/>
      <c r="P58" s="6" t="s">
        <v>14</v>
      </c>
    </row>
    <row r="59" spans="1:16" ht="12.75">
      <c r="A59" s="9">
        <v>43160</v>
      </c>
      <c r="B59" s="10">
        <f>SUM(17+'[1]CHS CM'!B59+'[1]Devereux CM'!B59+'[1]One Hope CM'!B59)</f>
        <v>113</v>
      </c>
      <c r="C59" s="10">
        <f>SUM(0+'[1]CHS CM'!C59+'[1]Devereux CM'!C59+'[1]One Hope CM'!C59)</f>
        <v>27</v>
      </c>
      <c r="D59" s="10">
        <f>SUM(17+'[1]CHS CM'!D59+'[1]Devereux CM'!D59+'[1]One Hope CM'!D59)</f>
        <v>23</v>
      </c>
      <c r="E59" s="10">
        <f t="shared" si="0"/>
        <v>117</v>
      </c>
      <c r="F59" s="11">
        <f t="shared" si="1"/>
        <v>4</v>
      </c>
      <c r="G59" s="13">
        <f t="shared" si="2"/>
        <v>0.2</v>
      </c>
      <c r="H59" s="13">
        <f>(D57+D58+D59)/(($B$57+E59)/2)</f>
        <v>0.39065817409766457</v>
      </c>
      <c r="I59" s="13">
        <f>(D51+D52+D53+D54+D55+D56+D57+D58+D59)/(($B$51+E59)/2)</f>
        <v>0.6748971193415638</v>
      </c>
      <c r="J59" s="13">
        <f t="shared" si="5"/>
        <v>0.8326530612244898</v>
      </c>
      <c r="K59" s="13">
        <f t="shared" si="4"/>
        <v>0.8163265306122449</v>
      </c>
      <c r="L59" s="10">
        <v>23</v>
      </c>
      <c r="M59" s="10"/>
      <c r="O59" s="6"/>
      <c r="P59" s="6" t="s">
        <v>14</v>
      </c>
    </row>
    <row r="60" spans="1:16" ht="12.75">
      <c r="A60" s="2">
        <v>43191</v>
      </c>
      <c r="B60">
        <f>SUM('[1]CHS CM'!B60+'[1]Devereux CM'!B60+'[1]One Hope CM'!B60)</f>
        <v>117</v>
      </c>
      <c r="C60">
        <f>SUM('[1]CHS CM'!C60+'[1]Devereux CM'!C60+'[1]One Hope CM'!C60)</f>
        <v>16</v>
      </c>
      <c r="D60">
        <f>SUM('[1]CHS CM'!D60+'[1]Devereux CM'!D60+'[1]One Hope CM'!D60)</f>
        <v>4</v>
      </c>
      <c r="E60">
        <f t="shared" si="0"/>
        <v>129</v>
      </c>
      <c r="F60" s="5">
        <f t="shared" si="1"/>
        <v>12</v>
      </c>
      <c r="G60" s="3">
        <f t="shared" si="2"/>
        <v>0.032520325203252036</v>
      </c>
      <c r="H60" s="3">
        <f>(D57+D58+D59+D60)/(($B$57+E60)/2)</f>
        <v>0.40404040404040403</v>
      </c>
      <c r="I60" s="3">
        <f>(D51+D52+D53+D54+D55+D56+D57+D58+D59+D60)/(($B$51+E60)/2)</f>
        <v>0.6745098039215687</v>
      </c>
      <c r="J60" s="3">
        <f t="shared" si="5"/>
        <v>0.7607843137254902</v>
      </c>
      <c r="K60" s="3">
        <f t="shared" si="4"/>
        <v>0.7450980392156863</v>
      </c>
      <c r="L60">
        <v>4</v>
      </c>
      <c r="P60" s="6"/>
    </row>
    <row r="61" spans="1:16" ht="12.75">
      <c r="A61" s="2">
        <v>43221</v>
      </c>
      <c r="B61">
        <f>SUM('[1]CHS CM'!B61+'[1]Devereux CM'!B61+'[1]One Hope CM'!B61)</f>
        <v>129</v>
      </c>
      <c r="C61">
        <f>SUM('[1]CHS CM'!C61+'[1]Devereux CM'!C61+'[1]One Hope CM'!C61)</f>
        <v>0</v>
      </c>
      <c r="D61">
        <f>SUM('[1]CHS CM'!D61+'[1]Devereux CM'!D61+'[1]One Hope CM'!D61)</f>
        <v>8</v>
      </c>
      <c r="E61">
        <f t="shared" si="0"/>
        <v>121</v>
      </c>
      <c r="F61" s="5">
        <f t="shared" si="1"/>
        <v>-8</v>
      </c>
      <c r="G61" s="3">
        <f t="shared" si="2"/>
        <v>0.064</v>
      </c>
      <c r="H61" s="3">
        <f>(D57+D58+D59+D60+D61)/(($B$57+E61)/2)</f>
        <v>0.48434237995824636</v>
      </c>
      <c r="I61" s="3">
        <f>(D51+D52+D53+D54+D55+D56+D57+D58+D59+D60+D61)/(($B$51+E61)/2)</f>
        <v>0.7611336032388664</v>
      </c>
      <c r="J61" s="3">
        <f t="shared" si="5"/>
        <v>0.7905138339920948</v>
      </c>
      <c r="K61" s="3">
        <f t="shared" si="4"/>
        <v>0.766798418972332</v>
      </c>
      <c r="L61">
        <v>7</v>
      </c>
      <c r="M61">
        <v>1</v>
      </c>
      <c r="P61" s="6"/>
    </row>
    <row r="62" spans="1:16" ht="12.75">
      <c r="A62" s="2">
        <v>43252</v>
      </c>
      <c r="B62">
        <f>SUM('[1]CHS CM'!B62+'[1]Devereux CM'!B62+'[1]One Hope CM'!B62)</f>
        <v>121</v>
      </c>
      <c r="C62">
        <f>SUM('[1]CHS CM'!C62+'[1]Devereux CM'!C62+'[1]One Hope CM'!C62)</f>
        <v>8</v>
      </c>
      <c r="D62">
        <f>SUM('[1]CHS CM'!D62+'[1]Devereux CM'!D62+'[1]One Hope CM'!D62)</f>
        <v>7</v>
      </c>
      <c r="E62">
        <f t="shared" si="0"/>
        <v>122</v>
      </c>
      <c r="F62" s="5">
        <f t="shared" si="1"/>
        <v>1</v>
      </c>
      <c r="G62" s="3">
        <f t="shared" si="2"/>
        <v>0.05761316872427984</v>
      </c>
      <c r="H62" s="3">
        <f>(D57+D58+D59+D60+D61+D62)/(($B$57+E62)/2)</f>
        <v>0.5405405405405406</v>
      </c>
      <c r="I62" s="3">
        <f>(D51+D52+D53+D54+D55+D56+D57+D58+D59+D60+D61+D62)/(($B$51+E62)/2)</f>
        <v>0.8145161290322581</v>
      </c>
      <c r="J62" s="3">
        <f t="shared" si="5"/>
        <v>0.8145161290322581</v>
      </c>
      <c r="K62" s="3">
        <f t="shared" si="4"/>
        <v>0.7580645161290323</v>
      </c>
      <c r="L62">
        <v>3</v>
      </c>
      <c r="M62">
        <v>4</v>
      </c>
      <c r="P62" s="6"/>
    </row>
    <row r="63" spans="1:16" ht="12.75">
      <c r="A63" s="2">
        <v>43282</v>
      </c>
      <c r="B63">
        <f>SUM('[1]CHS CM'!B63+'[1]Devereux CM'!B63+'[1]One Hope CM'!B63)</f>
        <v>122</v>
      </c>
      <c r="C63">
        <f>SUM('[1]CHS CM'!C63+'[1]Devereux CM'!C63+'[1]One Hope CM'!C63)</f>
        <v>11.5</v>
      </c>
      <c r="D63">
        <f>SUM('[1]CHS CM'!D63+'[1]Devereux CM'!D63+'[1]One Hope CM'!D63)</f>
        <v>9</v>
      </c>
      <c r="E63">
        <f t="shared" si="0"/>
        <v>124.5</v>
      </c>
      <c r="F63" s="5">
        <f t="shared" si="1"/>
        <v>2.5</v>
      </c>
      <c r="G63" s="3">
        <f t="shared" si="2"/>
        <v>0.07302231237322515</v>
      </c>
      <c r="H63" s="3">
        <f>(D57+D58+D59+D60+D61+D62+D63)/(($B$57+E63)/2)</f>
        <v>0.6090534979423868</v>
      </c>
      <c r="I63" s="3">
        <f>(D63)/(($B$63+E63)/2)</f>
        <v>0.07302231237322515</v>
      </c>
      <c r="J63" s="3">
        <f t="shared" si="5"/>
        <v>0.8217054263565892</v>
      </c>
      <c r="K63" s="3">
        <f t="shared" si="4"/>
        <v>0.7674418604651163</v>
      </c>
      <c r="L63">
        <v>9</v>
      </c>
      <c r="P63" s="6"/>
    </row>
    <row r="64" spans="1:16" ht="12.75">
      <c r="A64" s="2">
        <v>43313</v>
      </c>
      <c r="B64">
        <f>SUM('[1]CHS CM'!B64+'[1]Devereux CM'!B64+'[1]One Hope CM'!B64)</f>
        <v>124.5</v>
      </c>
      <c r="C64">
        <f>SUM('[1]CHS CM'!C64+'[1]Devereux CM'!C64+'[1]One Hope CM'!C64)</f>
        <v>6</v>
      </c>
      <c r="D64">
        <f>SUM('[1]CHS CM'!D64+'[1]Devereux CM'!D64+'[1]One Hope CM'!D64)</f>
        <v>7.5</v>
      </c>
      <c r="E64">
        <f t="shared" si="0"/>
        <v>123</v>
      </c>
      <c r="F64" s="5">
        <f t="shared" si="1"/>
        <v>-1.5</v>
      </c>
      <c r="G64" s="3">
        <f t="shared" si="2"/>
        <v>0.06060606060606061</v>
      </c>
      <c r="H64" s="3">
        <f>(D57+D58+D59+D60+D61+D62+D63+D64)/(($B$57+E64)/2)</f>
        <v>0.6749482401656315</v>
      </c>
      <c r="I64" s="3">
        <f>(D63+D64)/(($B$63+E64)/2)</f>
        <v>0.1346938775510204</v>
      </c>
      <c r="J64" s="3">
        <f t="shared" si="5"/>
        <v>0.8548707753479126</v>
      </c>
      <c r="K64" s="3">
        <f t="shared" si="4"/>
        <v>0.7992047713717694</v>
      </c>
      <c r="L64">
        <v>6.5</v>
      </c>
      <c r="M64">
        <v>1</v>
      </c>
      <c r="P64" s="6"/>
    </row>
    <row r="65" spans="1:16" ht="12.75">
      <c r="A65" s="2">
        <v>43344</v>
      </c>
      <c r="B65">
        <f>SUM('[1]CHS CM'!B65+'[1]Devereux CM'!B65+'[1]One Hope CM'!B65)</f>
        <v>123</v>
      </c>
      <c r="C65">
        <f>SUM('[1]CHS CM'!C65+'[1]Devereux CM'!C65+'[1]One Hope CM'!C65)</f>
        <v>8</v>
      </c>
      <c r="D65">
        <f>SUM('[1]CHS CM'!D65+'[1]Devereux CM'!D65+'[1]One Hope CM'!D65)</f>
        <v>11</v>
      </c>
      <c r="E65">
        <f t="shared" si="0"/>
        <v>120</v>
      </c>
      <c r="F65" s="5">
        <f t="shared" si="1"/>
        <v>-3</v>
      </c>
      <c r="G65" s="3">
        <f t="shared" si="2"/>
        <v>0.09053497942386832</v>
      </c>
      <c r="H65" s="3">
        <f>(D57+D58+D59+D60+D61+D62+D63+D64+D65)/(($B$57+E65)/2)</f>
        <v>0.7756813417190775</v>
      </c>
      <c r="I65" s="3">
        <f>(D63+D64+D65)/(($B$63+E65)/2)</f>
        <v>0.22727272727272727</v>
      </c>
      <c r="J65" s="3">
        <f t="shared" si="5"/>
        <v>0.9149797570850202</v>
      </c>
      <c r="K65" s="3">
        <f t="shared" si="4"/>
        <v>0.8502024291497976</v>
      </c>
      <c r="L65">
        <v>10</v>
      </c>
      <c r="M65">
        <v>1</v>
      </c>
      <c r="P65" s="6"/>
    </row>
    <row r="66" spans="1:16" ht="12.75">
      <c r="A66" s="2">
        <v>43374</v>
      </c>
      <c r="B66">
        <f>SUM('[1]CHS CM'!B66+'[1]Devereux CM'!B66+'[1]One Hope CM'!B66)</f>
        <v>120</v>
      </c>
      <c r="C66">
        <f>SUM('[1]CHS CM'!C66+'[1]Devereux CM'!C66+'[1]One Hope CM'!C66)</f>
        <v>8</v>
      </c>
      <c r="D66">
        <f>SUM('[1]CHS CM'!D66+'[1]Devereux CM'!D66+'[1]One Hope CM'!D66)</f>
        <v>5</v>
      </c>
      <c r="E66">
        <f t="shared" si="0"/>
        <v>123</v>
      </c>
      <c r="F66" s="5">
        <f t="shared" si="1"/>
        <v>3</v>
      </c>
      <c r="G66" s="3">
        <f t="shared" si="2"/>
        <v>0.0411522633744856</v>
      </c>
      <c r="H66" s="3">
        <f>(D57+D58+D59+D60+D61+D62+D63+D64+D65+D66)/(($B$57+E66)/2)</f>
        <v>0.8074534161490683</v>
      </c>
      <c r="I66" s="3">
        <f>(D63+D64+D65+D66)/(($B$63+E66)/2)</f>
        <v>0.2653061224489796</v>
      </c>
      <c r="J66" s="3">
        <f t="shared" si="5"/>
        <v>0.8993839835728953</v>
      </c>
      <c r="K66" s="3">
        <f t="shared" si="4"/>
        <v>0.8336755646817249</v>
      </c>
      <c r="L66">
        <v>4</v>
      </c>
      <c r="M66">
        <v>1</v>
      </c>
      <c r="P66" s="6"/>
    </row>
    <row r="67" spans="1:16" ht="12.75">
      <c r="A67" s="2">
        <v>43405</v>
      </c>
      <c r="B67">
        <f>SUM('[1]CHS CM'!B67+'[1]Devereux CM'!B67+'[1]One Hope CM'!B67)</f>
        <v>123</v>
      </c>
      <c r="C67">
        <f>SUM('[1]CHS CM'!C67+'[1]Devereux CM'!C67+'[1]One Hope CM'!C67)</f>
        <v>2</v>
      </c>
      <c r="D67">
        <f>SUM('[1]CHS CM'!D67+'[1]Devereux CM'!D67+'[1]One Hope CM'!D67)</f>
        <v>5</v>
      </c>
      <c r="E67">
        <f aca="true" t="shared" si="6" ref="E67:E86">B67+C67-D67</f>
        <v>120</v>
      </c>
      <c r="F67" s="5">
        <f aca="true" t="shared" si="7" ref="F67:F86">C67-D67</f>
        <v>-3</v>
      </c>
      <c r="G67" s="3">
        <f aca="true" t="shared" si="8" ref="G67:G86">D67/((B67+E67)/2)</f>
        <v>0.0411522633744856</v>
      </c>
      <c r="H67" s="3">
        <f>(D57+D58+D59+D60+D61+D62+D63+D64+D65+D66+D67)/(($B$57+E67)/2)</f>
        <v>0.859538784067086</v>
      </c>
      <c r="I67" s="3">
        <f>(D63+D64+D65+D66+D67)/(($B$63+E67)/2)</f>
        <v>0.30991735537190085</v>
      </c>
      <c r="J67" s="3">
        <f t="shared" si="5"/>
        <v>0.9144050104384134</v>
      </c>
      <c r="K67" s="3">
        <f t="shared" si="4"/>
        <v>0.8475991649269311</v>
      </c>
      <c r="L67">
        <v>5</v>
      </c>
      <c r="P67" s="6"/>
    </row>
    <row r="68" spans="1:12" ht="12.75">
      <c r="A68" s="2">
        <v>43435</v>
      </c>
      <c r="B68">
        <f>SUM('[1]CHS CM'!B68+'[1]Devereux CM'!B68+'[1]One Hope CM'!B68)</f>
        <v>120</v>
      </c>
      <c r="C68">
        <f>SUM('[1]CHS CM'!C68+'[1]Devereux CM'!C68+'[1]One Hope CM'!C68)</f>
        <v>4.5</v>
      </c>
      <c r="D68">
        <f>SUM('[1]CHS CM'!D68+'[1]Devereux CM'!D68+'[1]One Hope CM'!D68)</f>
        <v>7</v>
      </c>
      <c r="E68">
        <f t="shared" si="6"/>
        <v>117.5</v>
      </c>
      <c r="F68" s="5">
        <f t="shared" si="7"/>
        <v>-2.5</v>
      </c>
      <c r="G68" s="3">
        <f t="shared" si="8"/>
        <v>0.05894736842105263</v>
      </c>
      <c r="H68" s="3">
        <f>(D57+D58+D59+D60+D61+D62+D63+D64+D65+D66+D67+D68)/(($B$57+E68)/2)</f>
        <v>0.9279661016949152</v>
      </c>
      <c r="I68" s="3">
        <f>(D63+D64+D65+D66+D67+D68)/(($B$63+E68)/2)</f>
        <v>0.37160751565762007</v>
      </c>
      <c r="J68" s="3">
        <f t="shared" si="5"/>
        <v>0.9279661016949152</v>
      </c>
      <c r="K68" s="3">
        <f t="shared" si="4"/>
        <v>0.8601694915254238</v>
      </c>
      <c r="L68">
        <v>7</v>
      </c>
    </row>
    <row r="69" spans="1:13" ht="12.75">
      <c r="A69" s="2">
        <v>43466</v>
      </c>
      <c r="B69">
        <f>SUM('[1]CHS CM'!B69+'[1]Devereux CM'!B69+'[1]One Hope CM'!B69)</f>
        <v>117.5</v>
      </c>
      <c r="C69">
        <f>SUM('[1]CHS CM'!C69+'[1]Devereux CM'!C69+'[1]One Hope CM'!C69)</f>
        <v>18</v>
      </c>
      <c r="D69">
        <f>SUM('[1]CHS CM'!D69+'[1]Devereux CM'!D69+'[1]One Hope CM'!D69)</f>
        <v>7</v>
      </c>
      <c r="E69">
        <f t="shared" si="6"/>
        <v>128.5</v>
      </c>
      <c r="F69" s="5">
        <f t="shared" si="7"/>
        <v>11</v>
      </c>
      <c r="G69" s="3">
        <f t="shared" si="8"/>
        <v>0.056910569105691054</v>
      </c>
      <c r="H69" s="3">
        <f>(D69)/(($B$69+E69)/2)</f>
        <v>0.056910569105691054</v>
      </c>
      <c r="I69" s="3">
        <f>(D63+D64+D65+D66+D67+D68+D69)/(($B$63+E69)/2)</f>
        <v>0.4111776447105788</v>
      </c>
      <c r="J69" s="3">
        <f t="shared" si="5"/>
        <v>0.8861788617886179</v>
      </c>
      <c r="K69" s="3">
        <f t="shared" si="4"/>
        <v>0.8130081300813008</v>
      </c>
      <c r="L69">
        <v>6</v>
      </c>
      <c r="M69">
        <v>1</v>
      </c>
    </row>
    <row r="70" spans="1:13" ht="12.75">
      <c r="A70" s="2">
        <v>43497</v>
      </c>
      <c r="B70">
        <f>SUM('[1]CHS CM'!B70+'[1]Devereux CM'!B70+'[1]One Hope CM'!B70)</f>
        <v>128.5</v>
      </c>
      <c r="C70">
        <f>SUM('[1]CHS CM'!C70+'[1]Devereux CM'!C70+'[1]One Hope CM'!C70)</f>
        <v>6</v>
      </c>
      <c r="D70">
        <f>SUM('[1]CHS CM'!D70+'[1]Devereux CM'!D70+'[1]One Hope CM'!D70)</f>
        <v>5</v>
      </c>
      <c r="E70">
        <f t="shared" si="6"/>
        <v>129.5</v>
      </c>
      <c r="F70" s="5">
        <f t="shared" si="7"/>
        <v>1</v>
      </c>
      <c r="G70" s="3">
        <f t="shared" si="8"/>
        <v>0.03875968992248062</v>
      </c>
      <c r="H70" s="3">
        <f>(D69+D70)/(($B$69+E70)/2)</f>
        <v>0.09716599190283401</v>
      </c>
      <c r="I70" s="3">
        <f>(D63+D64+D65+D66+D67+D68+D69+D70)/(($B$63+E70)/2)</f>
        <v>0.44930417495029823</v>
      </c>
      <c r="J70" s="3">
        <f t="shared" si="5"/>
        <v>0.8123711340206186</v>
      </c>
      <c r="K70" s="3">
        <f t="shared" si="4"/>
        <v>0.7298969072164948</v>
      </c>
      <c r="L70">
        <v>4</v>
      </c>
      <c r="M70">
        <v>1</v>
      </c>
    </row>
    <row r="71" spans="1:12" ht="12.75">
      <c r="A71" s="2">
        <v>43525</v>
      </c>
      <c r="B71">
        <f>SUM('[1]CHS CM'!B71+'[1]Devereux CM'!B71+'[1]One Hope CM'!B71)</f>
        <v>129.5</v>
      </c>
      <c r="C71">
        <f>SUM('[1]CHS CM'!C71+'[1]Devereux CM'!C71+'[1]One Hope CM'!C71)</f>
        <v>6</v>
      </c>
      <c r="D71">
        <f>SUM('[1]CHS CM'!D71+'[1]Devereux CM'!D71+'[1]One Hope CM'!D71)</f>
        <v>10</v>
      </c>
      <c r="E71">
        <f t="shared" si="6"/>
        <v>125.5</v>
      </c>
      <c r="F71" s="5">
        <f t="shared" si="7"/>
        <v>-4</v>
      </c>
      <c r="G71" s="3">
        <f t="shared" si="8"/>
        <v>0.0784313725490196</v>
      </c>
      <c r="H71" s="3">
        <f>(D69+D70+D71)/(($B$69+E71)/2)</f>
        <v>0.18106995884773663</v>
      </c>
      <c r="I71" s="3">
        <f>(D63+D64+D65+D66+D67+D68+D69+D70+D71)/(($B$63+E71)/2)</f>
        <v>0.5373737373737374</v>
      </c>
      <c r="J71" s="3">
        <f t="shared" si="5"/>
        <v>0.7051546391752578</v>
      </c>
      <c r="K71" s="3">
        <f t="shared" si="4"/>
        <v>0.622680412371134</v>
      </c>
      <c r="L71">
        <v>10</v>
      </c>
    </row>
    <row r="72" spans="1:12" ht="12.75">
      <c r="A72" s="2">
        <v>43556</v>
      </c>
      <c r="B72">
        <f>SUM('[1]CHS CM'!B72+'[1]Devereux CM'!B72+'[1]One Hope CM'!B72)</f>
        <v>125.5</v>
      </c>
      <c r="C72">
        <f>SUM('[1]CHS CM'!C72+'[1]Devereux CM'!C72+'[1]One Hope CM'!C72)</f>
        <v>15</v>
      </c>
      <c r="D72">
        <f>SUM('[1]CHS CM'!D72+'[1]Devereux CM'!D72+'[1]One Hope CM'!D72)</f>
        <v>6</v>
      </c>
      <c r="E72">
        <f t="shared" si="6"/>
        <v>134.5</v>
      </c>
      <c r="F72" s="5">
        <f t="shared" si="7"/>
        <v>9</v>
      </c>
      <c r="G72" s="3">
        <f t="shared" si="8"/>
        <v>0.046153846153846156</v>
      </c>
      <c r="H72" s="3">
        <f>(D69+D70+D71+D72)/(($B$69+E72)/2)</f>
        <v>0.2222222222222222</v>
      </c>
      <c r="I72" s="3">
        <f>(D63+D64+D65+D66+D67+D68+D69+D70+D71+D72)/(($B$63+E72)/2)</f>
        <v>0.5653021442495126</v>
      </c>
      <c r="J72" s="3">
        <f t="shared" si="5"/>
        <v>0.6641366223908919</v>
      </c>
      <c r="K72" s="3">
        <f t="shared" si="4"/>
        <v>0.5882352941176471</v>
      </c>
      <c r="L72">
        <v>6</v>
      </c>
    </row>
    <row r="73" spans="1:13" ht="12.75">
      <c r="A73" s="2">
        <v>43586</v>
      </c>
      <c r="B73">
        <f>SUM('[1]CHS CM'!B73+'[1]Devereux CM'!B73+'[1]One Hope CM'!B73)</f>
        <v>134.5</v>
      </c>
      <c r="C73">
        <f>SUM('[1]CHS CM'!C73+'[1]Devereux CM'!C73+'[1]One Hope CM'!C73)</f>
        <v>3</v>
      </c>
      <c r="D73">
        <f>SUM('[1]CHS CM'!D73+'[1]Devereux CM'!D73+'[1]One Hope CM'!D73)</f>
        <v>7</v>
      </c>
      <c r="E73">
        <f t="shared" si="6"/>
        <v>130.5</v>
      </c>
      <c r="F73" s="5">
        <f t="shared" si="7"/>
        <v>-4</v>
      </c>
      <c r="G73" s="3">
        <f t="shared" si="8"/>
        <v>0.052830188679245285</v>
      </c>
      <c r="H73" s="3">
        <f>(D69+D70+D71+D72+D73)/(($B$69+E73)/2)</f>
        <v>0.28225806451612906</v>
      </c>
      <c r="I73" s="3">
        <f>(D63+D64+D65+D66+D67+D68+D69+D70+D71+D72+D73)/(($B$63+E73)/2)</f>
        <v>0.6297029702970297</v>
      </c>
      <c r="J73" s="3">
        <f t="shared" si="5"/>
        <v>0.6878727634194831</v>
      </c>
      <c r="K73" s="3">
        <f t="shared" si="4"/>
        <v>0.6083499005964215</v>
      </c>
      <c r="L73">
        <v>6</v>
      </c>
      <c r="M73">
        <v>1</v>
      </c>
    </row>
    <row r="74" spans="1:13" ht="12.75">
      <c r="A74" s="2">
        <v>43617</v>
      </c>
      <c r="B74">
        <f>SUM('[1]CHS CM'!B74+'[1]Devereux CM'!B74+'[1]One Hope CM'!B74)</f>
        <v>130.5</v>
      </c>
      <c r="C74">
        <f>SUM('[1]CHS CM'!C74+'[1]Devereux CM'!C74+'[1]One Hope CM'!C74)</f>
        <v>3</v>
      </c>
      <c r="D74">
        <f>SUM('[1]CHS CM'!D74+'[1]Devereux CM'!D74+'[1]One Hope CM'!D74)</f>
        <v>10</v>
      </c>
      <c r="E74">
        <f t="shared" si="6"/>
        <v>123.5</v>
      </c>
      <c r="F74" s="5">
        <f t="shared" si="7"/>
        <v>-7</v>
      </c>
      <c r="G74" s="3">
        <f t="shared" si="8"/>
        <v>0.07874015748031496</v>
      </c>
      <c r="H74" s="3">
        <f>(D69+D70+D71+D72+D73+D74)/(($B$69+E74)/2)</f>
        <v>0.37344398340248963</v>
      </c>
      <c r="I74" s="3">
        <f>(D63+D64+D65+D66+D67+D68+D69+D70+D71+D72+D73+D74)/(($B$63+E74)/2)</f>
        <v>0.7291242362525459</v>
      </c>
      <c r="J74" s="3">
        <f t="shared" si="5"/>
        <v>0.7291242362525459</v>
      </c>
      <c r="K74" s="3">
        <f t="shared" si="4"/>
        <v>0.6639511201629328</v>
      </c>
      <c r="L74">
        <v>8</v>
      </c>
      <c r="M74">
        <v>2</v>
      </c>
    </row>
    <row r="75" spans="1:13" ht="12.75">
      <c r="A75" s="2">
        <v>43647</v>
      </c>
      <c r="B75">
        <f>SUM('CHS CM'!B75+'Devereux CM'!B75+'One Hope CM'!B75)</f>
        <v>123.5</v>
      </c>
      <c r="C75">
        <f>SUM('CHS CM'!C75+'Devereux CM'!C75+'One Hope CM'!C75)</f>
        <v>10</v>
      </c>
      <c r="D75">
        <f>SUM('CHS CM'!D75+'Devereux CM'!D75+'One Hope CM'!D75)</f>
        <v>12</v>
      </c>
      <c r="E75">
        <f t="shared" si="6"/>
        <v>121.5</v>
      </c>
      <c r="F75" s="5">
        <f t="shared" si="7"/>
        <v>-2</v>
      </c>
      <c r="G75" s="3">
        <f t="shared" si="8"/>
        <v>0.09795918367346938</v>
      </c>
      <c r="H75" s="3">
        <f>(D69+D70+D71+D72+D73+D74+D75)/(($B$69+E75)/2)</f>
        <v>0.4769874476987448</v>
      </c>
      <c r="I75" s="3">
        <f>(D75)/(($B$75+E75)/2)</f>
        <v>0.09795918367346938</v>
      </c>
      <c r="J75" s="3">
        <f t="shared" si="5"/>
        <v>0.7520325203252033</v>
      </c>
      <c r="K75" s="3">
        <f t="shared" si="4"/>
        <v>0.6788617886178862</v>
      </c>
      <c r="L75">
        <v>11</v>
      </c>
      <c r="M75">
        <v>1</v>
      </c>
    </row>
    <row r="76" spans="1:13" ht="12.75">
      <c r="A76" s="2">
        <v>43678</v>
      </c>
      <c r="B76">
        <f>SUM('CHS CM'!B76+'Devereux CM'!B76+'One Hope CM'!B76)</f>
        <v>121.5</v>
      </c>
      <c r="C76">
        <f>SUM('CHS CM'!C76+'Devereux CM'!C76+'One Hope CM'!C76)</f>
        <v>5</v>
      </c>
      <c r="D76">
        <f>SUM('CHS CM'!D76+'Devereux CM'!D76+'One Hope CM'!D76)</f>
        <v>5</v>
      </c>
      <c r="E76">
        <f t="shared" si="6"/>
        <v>121.5</v>
      </c>
      <c r="F76" s="5">
        <f t="shared" si="7"/>
        <v>0</v>
      </c>
      <c r="G76" s="3">
        <f t="shared" si="8"/>
        <v>0.0411522633744856</v>
      </c>
      <c r="H76" s="3">
        <f>(D69+D70+D71+D72+D73+D74+D75+D76)/(($B$69+E76)/2)</f>
        <v>0.5188284518828452</v>
      </c>
      <c r="I76" s="3">
        <f>(D75+D76)/(($B$75+E76)/2)</f>
        <v>0.13877551020408163</v>
      </c>
      <c r="J76" s="3">
        <f t="shared" si="5"/>
        <v>0.7361963190184049</v>
      </c>
      <c r="K76" s="3">
        <f t="shared" si="4"/>
        <v>0.6707566462167689</v>
      </c>
      <c r="L76">
        <v>5</v>
      </c>
      <c r="M76">
        <v>0</v>
      </c>
    </row>
    <row r="77" spans="1:12" ht="12.75">
      <c r="A77" s="2">
        <v>43709</v>
      </c>
      <c r="B77">
        <f>SUM('CHS CM'!B77+'Devereux CM'!B77+'One Hope CM'!B77)</f>
        <v>121.5</v>
      </c>
      <c r="C77">
        <f>SUM('CHS CM'!C77+'Devereux CM'!C77+'One Hope CM'!C77)</f>
        <v>6</v>
      </c>
      <c r="D77">
        <f>SUM('CHS CM'!D77+'Devereux CM'!D77+'One Hope CM'!D77)</f>
        <v>9</v>
      </c>
      <c r="E77">
        <f t="shared" si="6"/>
        <v>118.5</v>
      </c>
      <c r="F77" s="5">
        <f t="shared" si="7"/>
        <v>-3</v>
      </c>
      <c r="G77" s="3">
        <f t="shared" si="8"/>
        <v>0.075</v>
      </c>
      <c r="H77" s="3">
        <f>(D69+D70+D71+D72+D73+D74+D75+D76+D77)/(($B$69+E77)/2)</f>
        <v>0.6016949152542372</v>
      </c>
      <c r="I77" s="3">
        <f>(D75+D76+D77)/(($B$75+E77)/2)</f>
        <v>0.21487603305785125</v>
      </c>
      <c r="J77" s="3">
        <f t="shared" si="5"/>
        <v>0.7379454926624738</v>
      </c>
      <c r="K77" s="3">
        <f t="shared" si="4"/>
        <v>0.6792452830188679</v>
      </c>
      <c r="L77">
        <v>9</v>
      </c>
    </row>
    <row r="78" spans="1:12" ht="12.75">
      <c r="A78" s="2">
        <v>43739</v>
      </c>
      <c r="B78">
        <f>SUM('CHS CM'!B78+'Devereux CM'!B78+'One Hope CM'!B78)</f>
        <v>118.5</v>
      </c>
      <c r="C78">
        <f>SUM('CHS CM'!C78+'Devereux CM'!C78+'One Hope CM'!C78)</f>
        <v>15</v>
      </c>
      <c r="D78">
        <f>SUM('CHS CM'!D78+'Devereux CM'!D78+'One Hope CM'!D78)</f>
        <v>4</v>
      </c>
      <c r="E78">
        <f t="shared" si="6"/>
        <v>129.5</v>
      </c>
      <c r="F78" s="5">
        <f t="shared" si="7"/>
        <v>11</v>
      </c>
      <c r="G78" s="3">
        <f t="shared" si="8"/>
        <v>0.03225806451612903</v>
      </c>
      <c r="H78" s="3">
        <f>(D69+D70+D71+D72+D73+D74+D75+D76+D77+D78)/(($B$69+E78)/2)</f>
        <v>0.6072874493927125</v>
      </c>
      <c r="I78" s="3">
        <f>(D75+D76+D77+D78)/(($B$75+E78)/2)</f>
        <v>0.23715415019762845</v>
      </c>
      <c r="J78" s="3">
        <f t="shared" si="5"/>
        <v>0.689108910891089</v>
      </c>
      <c r="K78" s="3">
        <f aca="true" t="shared" si="9" ref="K78:K89">((L67-O67)+(L68-O68)+(L69-O69)+(L70-O70)+(L71-O71)+(L72-O72)+(L73-O73)+(L74-O74)+(L75-O75)+(L76-O76)+(L77-O77)+(L78-O78))/((B67+E78)/2)</f>
        <v>0.6415841584158416</v>
      </c>
      <c r="L78">
        <v>4</v>
      </c>
    </row>
    <row r="79" spans="1:13" ht="12.75">
      <c r="A79" s="2">
        <v>43770</v>
      </c>
      <c r="B79">
        <f>SUM('CHS CM'!B79+'Devereux CM'!B79+'One Hope CM'!B79)</f>
        <v>129.5</v>
      </c>
      <c r="C79">
        <f>SUM('CHS CM'!C79+'Devereux CM'!C79+'One Hope CM'!C79)</f>
        <v>4</v>
      </c>
      <c r="D79">
        <f>SUM('CHS CM'!D79+'Devereux CM'!D79+'One Hope CM'!D79)</f>
        <v>6</v>
      </c>
      <c r="E79">
        <f t="shared" si="6"/>
        <v>127.5</v>
      </c>
      <c r="F79" s="5">
        <f t="shared" si="7"/>
        <v>-2</v>
      </c>
      <c r="G79" s="3">
        <f t="shared" si="8"/>
        <v>0.04669260700389105</v>
      </c>
      <c r="H79" s="3">
        <f>(D69+D70+D71+D72+D73+D74+D75+D76+D77+D78+D79)/(($B$69+E79)/2)</f>
        <v>0.6612244897959184</v>
      </c>
      <c r="I79" s="3">
        <f>(D75+D76+D77+D78+D79)/(($B$75+E79)/2)</f>
        <v>0.2868525896414343</v>
      </c>
      <c r="J79" s="3">
        <f t="shared" si="5"/>
        <v>0.7111111111111111</v>
      </c>
      <c r="K79" s="3">
        <f t="shared" si="9"/>
        <v>0.6545454545454545</v>
      </c>
      <c r="L79">
        <v>5</v>
      </c>
      <c r="M79">
        <v>1</v>
      </c>
    </row>
    <row r="80" spans="1:13" ht="12.75">
      <c r="A80" s="2">
        <v>43800</v>
      </c>
      <c r="B80">
        <f>SUM('CHS CM'!B80+'Devereux CM'!B80+'One Hope CM'!B80)</f>
        <v>127.5</v>
      </c>
      <c r="C80">
        <f>SUM('CHS CM'!C80+'Devereux CM'!C80+'One Hope CM'!C80)</f>
        <v>8.5</v>
      </c>
      <c r="D80">
        <f>SUM('CHS CM'!D80+'Devereux CM'!D80+'One Hope CM'!D80)</f>
        <v>10</v>
      </c>
      <c r="E80">
        <f t="shared" si="6"/>
        <v>126</v>
      </c>
      <c r="F80" s="5">
        <f t="shared" si="7"/>
        <v>-1.5</v>
      </c>
      <c r="G80" s="3">
        <f t="shared" si="8"/>
        <v>0.07889546351084813</v>
      </c>
      <c r="H80" s="3">
        <f>(D69+D70+D71+D72+D73+D74+D75+D76+D77+D78+D79+D80)/(($B$69+E80)/2)</f>
        <v>0.7474332648870636</v>
      </c>
      <c r="I80" s="3">
        <f>(D75+D76+D77+D78+D79+D80)/(($B$75+E80)/2)</f>
        <v>0.3687374749498998</v>
      </c>
      <c r="J80" s="3">
        <f t="shared" si="5"/>
        <v>0.7474332648870636</v>
      </c>
      <c r="K80" s="3">
        <f t="shared" si="9"/>
        <v>0.6817248459958932</v>
      </c>
      <c r="L80">
        <v>9</v>
      </c>
      <c r="M80">
        <v>1</v>
      </c>
    </row>
    <row r="81" spans="1:12" ht="12.75">
      <c r="A81" s="2">
        <v>43831</v>
      </c>
      <c r="B81">
        <f>SUM('CHS CM'!B81+'Devereux CM'!B81+'One Hope CM'!B81)</f>
        <v>126</v>
      </c>
      <c r="C81">
        <f>SUM('CHS CM'!C81+'Devereux CM'!C81+'One Hope CM'!C81)</f>
        <v>5</v>
      </c>
      <c r="D81">
        <f>SUM('CHS CM'!D81+'Devereux CM'!D81+'One Hope CM'!D81)</f>
        <v>5</v>
      </c>
      <c r="E81">
        <f t="shared" si="6"/>
        <v>126</v>
      </c>
      <c r="F81" s="5">
        <f t="shared" si="7"/>
        <v>0</v>
      </c>
      <c r="G81" s="3">
        <f t="shared" si="8"/>
        <v>0.03968253968253968</v>
      </c>
      <c r="H81" s="3">
        <f>(D81)/(($B$81+E81)/2)</f>
        <v>0.03968253968253968</v>
      </c>
      <c r="I81" s="3">
        <f>(D75+D76+D77+D78+D79+D80+D81)/(($B$75+E81)/2)</f>
        <v>0.4088176352705411</v>
      </c>
      <c r="J81" s="3">
        <f t="shared" si="5"/>
        <v>0.6994106090373281</v>
      </c>
      <c r="K81" s="3">
        <f t="shared" si="9"/>
        <v>0.6444007858546169</v>
      </c>
      <c r="L81">
        <v>5</v>
      </c>
    </row>
    <row r="82" spans="1:12" ht="12.75">
      <c r="A82" s="2">
        <v>43862</v>
      </c>
      <c r="B82">
        <f>SUM('CHS CM'!B82+'Devereux CM'!B82+'One Hope CM'!B82)</f>
        <v>126</v>
      </c>
      <c r="C82">
        <f>SUM('CHS CM'!C82+'Devereux CM'!C82+'One Hope CM'!C82)</f>
        <v>4</v>
      </c>
      <c r="D82">
        <f>SUM('CHS CM'!D82+'Devereux CM'!D82+'One Hope CM'!D82)</f>
        <v>6</v>
      </c>
      <c r="E82">
        <f t="shared" si="6"/>
        <v>124</v>
      </c>
      <c r="F82" s="5">
        <f t="shared" si="7"/>
        <v>-2</v>
      </c>
      <c r="G82" s="3">
        <f t="shared" si="8"/>
        <v>0.048</v>
      </c>
      <c r="H82" s="3">
        <f>(D81+D82)/(($B$81+E82)/2)</f>
        <v>0.088</v>
      </c>
      <c r="I82" s="3">
        <f>(D75+D76+D77+D78+D79+D80+D81+D82)/(($B$75+E82)/2)</f>
        <v>0.46060606060606063</v>
      </c>
      <c r="J82" s="3">
        <f t="shared" si="5"/>
        <v>0.7100591715976331</v>
      </c>
      <c r="K82" s="3">
        <f t="shared" si="9"/>
        <v>0.6627218934911243</v>
      </c>
      <c r="L82">
        <v>6</v>
      </c>
    </row>
    <row r="83" spans="1:13" ht="12.75">
      <c r="A83" s="2">
        <v>43891</v>
      </c>
      <c r="B83">
        <f>SUM('CHS CM'!B83+'Devereux CM'!B83+'One Hope CM'!B83)</f>
        <v>124</v>
      </c>
      <c r="C83">
        <f>SUM('CHS CM'!C83+'Devereux CM'!C83+'One Hope CM'!C83)</f>
        <v>13</v>
      </c>
      <c r="D83">
        <f>SUM('CHS CM'!D83+'Devereux CM'!D83+'One Hope CM'!D83)</f>
        <v>11</v>
      </c>
      <c r="E83">
        <f t="shared" si="6"/>
        <v>126</v>
      </c>
      <c r="F83" s="5">
        <f t="shared" si="7"/>
        <v>2</v>
      </c>
      <c r="G83" s="3">
        <f t="shared" si="8"/>
        <v>0.088</v>
      </c>
      <c r="H83" s="3">
        <f>(D81+D82+D83)/(($B$81+E83)/2)</f>
        <v>0.1746031746031746</v>
      </c>
      <c r="I83" s="3">
        <f>(D75+D76+D77+D78+D79+D80+D81+D82+D83)/(($B$75+E83)/2)</f>
        <v>0.5450901803607214</v>
      </c>
      <c r="J83" s="3">
        <f t="shared" si="5"/>
        <v>0.7236580516898609</v>
      </c>
      <c r="K83" s="3">
        <f t="shared" si="9"/>
        <v>0.6679920477137177</v>
      </c>
      <c r="L83">
        <v>10</v>
      </c>
      <c r="M83">
        <v>1</v>
      </c>
    </row>
    <row r="84" spans="1:12" ht="12.75">
      <c r="A84" s="2">
        <v>43922</v>
      </c>
      <c r="B84">
        <f>SUM('CHS CM'!B84+'Devereux CM'!B84+'One Hope CM'!B84)</f>
        <v>126</v>
      </c>
      <c r="C84">
        <f>SUM('CHS CM'!C84+'Devereux CM'!C84+'One Hope CM'!C84)</f>
        <v>7</v>
      </c>
      <c r="D84">
        <f>SUM('CHS CM'!D84+'Devereux CM'!D84+'One Hope CM'!D84)</f>
        <v>2</v>
      </c>
      <c r="E84">
        <f t="shared" si="6"/>
        <v>131</v>
      </c>
      <c r="F84" s="5">
        <f t="shared" si="7"/>
        <v>5</v>
      </c>
      <c r="G84" s="3">
        <f t="shared" si="8"/>
        <v>0.01556420233463035</v>
      </c>
      <c r="H84" s="3">
        <f>(D81+D82+D83+D84)/(($B$81+E84)/2)</f>
        <v>0.1867704280155642</v>
      </c>
      <c r="I84" s="3">
        <f>(D75+D76+D77+D78+D79+D80+D81+D82+D83+D84)/(($B$75+E84)/2)</f>
        <v>0.550098231827112</v>
      </c>
      <c r="J84" s="3">
        <f t="shared" si="5"/>
        <v>0.655367231638418</v>
      </c>
      <c r="K84" s="3">
        <f t="shared" si="9"/>
        <v>0.6026365348399246</v>
      </c>
      <c r="L84">
        <v>2</v>
      </c>
    </row>
    <row r="85" spans="1:12" ht="12.75">
      <c r="A85" s="2">
        <v>43952</v>
      </c>
      <c r="B85">
        <f>SUM('CHS CM'!B85+'Devereux CM'!B85+'One Hope CM'!B85)</f>
        <v>131</v>
      </c>
      <c r="C85">
        <f>SUM('CHS CM'!C85+'Devereux CM'!C85+'One Hope CM'!C85)</f>
        <v>6</v>
      </c>
      <c r="D85">
        <f>SUM('CHS CM'!D85+'Devereux CM'!D85+'One Hope CM'!D85)</f>
        <v>5</v>
      </c>
      <c r="E85">
        <f t="shared" si="6"/>
        <v>132</v>
      </c>
      <c r="F85" s="5">
        <f t="shared" si="7"/>
        <v>1</v>
      </c>
      <c r="G85" s="3">
        <f t="shared" si="8"/>
        <v>0.03802281368821293</v>
      </c>
      <c r="H85" s="3">
        <f>(D81+D82+D83+D84+D85)/(($B$81+E85)/2)</f>
        <v>0.2248062015503876</v>
      </c>
      <c r="I85" s="3">
        <f>(D75+D76+D77+D78+D79+D80+D81+D82+D83+D84+D85)/(($B$75+E85)/2)</f>
        <v>0.5870841487279843</v>
      </c>
      <c r="J85" s="3">
        <f t="shared" si="5"/>
        <v>0.6476190476190476</v>
      </c>
      <c r="K85" s="3">
        <f t="shared" si="9"/>
        <v>0.6019047619047619</v>
      </c>
      <c r="L85">
        <v>5</v>
      </c>
    </row>
    <row r="86" spans="1:13" ht="12.75">
      <c r="A86" s="2">
        <v>43983</v>
      </c>
      <c r="B86">
        <f>SUM('CHS CM'!B86+'Devereux CM'!B86+'One Hope CM'!B86)</f>
        <v>132</v>
      </c>
      <c r="C86">
        <f>SUM('CHS CM'!C86+'Devereux CM'!C86+'One Hope CM'!C86)</f>
        <v>5</v>
      </c>
      <c r="D86">
        <f>SUM('CHS CM'!D86+'Devereux CM'!D86+'One Hope CM'!D86)</f>
        <v>3.5</v>
      </c>
      <c r="E86">
        <f t="shared" si="6"/>
        <v>133.5</v>
      </c>
      <c r="F86" s="5">
        <f t="shared" si="7"/>
        <v>1.5</v>
      </c>
      <c r="G86" s="3">
        <f t="shared" si="8"/>
        <v>0.026365348399246705</v>
      </c>
      <c r="H86" s="3">
        <f>(D81+D82+D83+D84+D85+D86)/(($B$81+E86)/2)</f>
        <v>0.2504816955684008</v>
      </c>
      <c r="I86" s="3">
        <f>(D75+D76+D77+D78+D79+D80+D81+D82+D83+D84+D85+D86)/(($B$75+E86)/2)</f>
        <v>0.6108949416342413</v>
      </c>
      <c r="J86" s="3">
        <f t="shared" si="5"/>
        <v>0.6108949416342413</v>
      </c>
      <c r="K86" s="3">
        <f t="shared" si="9"/>
        <v>0.5719844357976653</v>
      </c>
      <c r="L86">
        <v>2.5</v>
      </c>
      <c r="M86">
        <v>1</v>
      </c>
    </row>
    <row r="87" spans="1:12" ht="12.75">
      <c r="A87" s="2">
        <v>44013</v>
      </c>
      <c r="B87">
        <f>SUM('CHS CM'!B87+'Devereux CM'!B87+'One Hope CM'!B87)</f>
        <v>133.5</v>
      </c>
      <c r="C87">
        <f>SUM('CHS CM'!C87+'Devereux CM'!C87+'One Hope CM'!C87)</f>
        <v>5</v>
      </c>
      <c r="D87">
        <f>SUM('CHS CM'!D87+'Devereux CM'!D87+'One Hope CM'!D87)</f>
        <v>8.5</v>
      </c>
      <c r="E87">
        <f aca="true" t="shared" si="10" ref="E87:E98">B87+C87-D87</f>
        <v>130</v>
      </c>
      <c r="F87" s="5">
        <f aca="true" t="shared" si="11" ref="F87:F98">C87-D87</f>
        <v>-3.5</v>
      </c>
      <c r="G87" s="3">
        <f aca="true" t="shared" si="12" ref="G87:G98">D87/((B87+E87)/2)</f>
        <v>0.06451612903225806</v>
      </c>
      <c r="H87" s="3">
        <f>(D81+D82+D83+D84+D85+D86+D87)/(($B$81+E87)/2)</f>
        <v>0.3203125</v>
      </c>
      <c r="I87" s="3">
        <f>(D87)/(($B$87+E87)/2)</f>
        <v>0.06451612903225806</v>
      </c>
      <c r="J87" s="3">
        <f aca="true" t="shared" si="13" ref="J87:J110">(D76+D77+D78+D79+D80+D81+D82+D83+D84+D85+D86+D87)/((B76+E87)/2)</f>
        <v>0.5964214711729622</v>
      </c>
      <c r="K87" s="3">
        <f t="shared" si="9"/>
        <v>0.5646123260437376</v>
      </c>
      <c r="L87">
        <v>8.5</v>
      </c>
    </row>
    <row r="88" spans="1:12" ht="12.75">
      <c r="A88" s="2">
        <v>44044</v>
      </c>
      <c r="B88">
        <f>SUM('CHS CM'!B88+'Devereux CM'!B88+'One Hope CM'!B88)</f>
        <v>130</v>
      </c>
      <c r="C88">
        <f>SUM('CHS CM'!C88+'Devereux CM'!C88+'One Hope CM'!C88)</f>
        <v>0.5</v>
      </c>
      <c r="D88">
        <f>SUM('CHS CM'!D88+'Devereux CM'!D88+'One Hope CM'!D88)</f>
        <v>4.5</v>
      </c>
      <c r="E88">
        <f t="shared" si="10"/>
        <v>126</v>
      </c>
      <c r="F88" s="5">
        <f t="shared" si="11"/>
        <v>-4</v>
      </c>
      <c r="G88" s="3">
        <f t="shared" si="12"/>
        <v>0.03515625</v>
      </c>
      <c r="H88" s="3">
        <f>(D81+D82+D83+D84+D85+D86+D87+D88)/(($B$81+E88)/2)</f>
        <v>0.3611111111111111</v>
      </c>
      <c r="I88" s="3">
        <f>(D87+D88)/(($B$87+E88)/2)</f>
        <v>0.1001926782273603</v>
      </c>
      <c r="J88" s="3">
        <f t="shared" si="13"/>
        <v>0.602020202020202</v>
      </c>
      <c r="K88" s="3">
        <f t="shared" si="9"/>
        <v>0.5696969696969697</v>
      </c>
      <c r="L88">
        <v>4.5</v>
      </c>
    </row>
    <row r="89" spans="1:12" ht="12.75">
      <c r="A89" s="2">
        <v>44075</v>
      </c>
      <c r="B89">
        <f>SUM('CHS CM'!B89+'Devereux CM'!B89+'One Hope CM'!B89)</f>
        <v>126</v>
      </c>
      <c r="C89">
        <f>SUM('CHS CM'!C89+'Devereux CM'!C89+'One Hope CM'!C89)</f>
        <v>11</v>
      </c>
      <c r="D89">
        <f>SUM('CHS CM'!D89+'Devereux CM'!D89+'One Hope CM'!D89)</f>
        <v>3</v>
      </c>
      <c r="E89">
        <f>B89+C89-D89</f>
        <v>134</v>
      </c>
      <c r="F89" s="5">
        <f t="shared" si="11"/>
        <v>8</v>
      </c>
      <c r="G89" s="3">
        <f t="shared" si="12"/>
        <v>0.023076923076923078</v>
      </c>
      <c r="H89" s="3">
        <f>(D81+D82+D83+D84+D85+D86+D87+D88+D89)/(($B$81+E89)/2)</f>
        <v>0.3730769230769231</v>
      </c>
      <c r="I89" s="3">
        <f>(D87+D88+D89)/(($B$87+E89)/2)</f>
        <v>0.11962616822429907</v>
      </c>
      <c r="J89" s="3">
        <f t="shared" si="13"/>
        <v>0.5425742574257426</v>
      </c>
      <c r="K89" s="3">
        <f t="shared" si="9"/>
        <v>0.5108910891089109</v>
      </c>
      <c r="L89">
        <v>3</v>
      </c>
    </row>
    <row r="90" spans="1:12" ht="12.75">
      <c r="A90" s="2">
        <v>44105</v>
      </c>
      <c r="B90">
        <f>SUM('CHS CM'!B90+'Devereux CM'!B90+'One Hope CM'!B90)</f>
        <v>134</v>
      </c>
      <c r="C90">
        <f>SUM('CHS CM'!C90+'Devereux CM'!C90+'One Hope CM'!C90)</f>
        <v>2</v>
      </c>
      <c r="D90">
        <f>SUM('CHS CM'!D90+'Devereux CM'!D90+'One Hope CM'!D90)</f>
        <v>4.5</v>
      </c>
      <c r="E90">
        <f t="shared" si="10"/>
        <v>131.5</v>
      </c>
      <c r="F90" s="5">
        <f t="shared" si="11"/>
        <v>-2.5</v>
      </c>
      <c r="G90" s="3">
        <f t="shared" si="12"/>
        <v>0.03389830508474576</v>
      </c>
      <c r="H90" s="3">
        <f>(D81+D82+D83+D84+D85+D86+D87+D88+D89+D90)/(($B$81+E90)/2)</f>
        <v>0.4116504854368932</v>
      </c>
      <c r="I90" s="3">
        <f>(D87+D88+D89+D90)/(($B$87+E90)/2)</f>
        <v>0.15471698113207547</v>
      </c>
      <c r="J90" s="3">
        <f t="shared" si="13"/>
        <v>0.5287356321839081</v>
      </c>
      <c r="K90" s="3">
        <f aca="true" t="shared" si="14" ref="K90:K110">((L79-O79)+(L80-O80)+(L81-O81)+(L82-O82)+(L83-O83)+(L84-O84)+(L85-O85)+(L86-O86)+(L87-O87)+(L88-O88)+(L89-O89)+(L90-O90))/((B79+E90)/2)</f>
        <v>0.49808429118773945</v>
      </c>
      <c r="L90">
        <v>4.5</v>
      </c>
    </row>
    <row r="91" spans="1:12" ht="12.75">
      <c r="A91" s="2">
        <v>44136</v>
      </c>
      <c r="B91">
        <f>SUM('CHS CM'!B91+'Devereux CM'!B91+'One Hope CM'!B91)</f>
        <v>131.5</v>
      </c>
      <c r="C91">
        <f>SUM('CHS CM'!C91+'Devereux CM'!C91+'One Hope CM'!C91)</f>
        <v>6</v>
      </c>
      <c r="D91">
        <f>SUM('CHS CM'!D91+'Devereux CM'!D91+'One Hope CM'!D91)</f>
        <v>6</v>
      </c>
      <c r="E91">
        <f t="shared" si="10"/>
        <v>131.5</v>
      </c>
      <c r="F91" s="5">
        <f t="shared" si="11"/>
        <v>0</v>
      </c>
      <c r="G91" s="3">
        <f t="shared" si="12"/>
        <v>0.045627376425855515</v>
      </c>
      <c r="H91" s="3">
        <f>(D81+D82+D83+D84+D85+D86+D87+D88+D89+D90+D91)/(($B$81+E91)/2)</f>
        <v>0.458252427184466</v>
      </c>
      <c r="I91" s="3">
        <f>(D87+D88+D89+D90+D91)/(($B$87+E91)/2)</f>
        <v>0.2</v>
      </c>
      <c r="J91" s="3">
        <f t="shared" si="13"/>
        <v>0.5328185328185329</v>
      </c>
      <c r="K91" s="3">
        <f t="shared" si="14"/>
        <v>0.5096525096525096</v>
      </c>
      <c r="L91">
        <v>6</v>
      </c>
    </row>
    <row r="92" spans="1:12" ht="12.75">
      <c r="A92" s="2">
        <v>44166</v>
      </c>
      <c r="B92">
        <f>SUM('CHS CM'!B92+'Devereux CM'!B92+'One Hope CM'!B92)</f>
        <v>131.5</v>
      </c>
      <c r="C92">
        <f>SUM('CHS CM'!C92+'Devereux CM'!C92+'One Hope CM'!C92)</f>
        <v>10</v>
      </c>
      <c r="D92">
        <f>SUM('CHS CM'!D92+'Devereux CM'!D92+'One Hope CM'!D92)</f>
        <v>7.5</v>
      </c>
      <c r="E92">
        <f t="shared" si="10"/>
        <v>134</v>
      </c>
      <c r="F92" s="5">
        <f t="shared" si="11"/>
        <v>2.5</v>
      </c>
      <c r="G92" s="3">
        <f t="shared" si="12"/>
        <v>0.05649717514124294</v>
      </c>
      <c r="H92" s="3">
        <f>(D81+D82+D83+D84+D85+D86+D87+D88+D89+D90+D91+D92)/(($B$81+E92)/2)</f>
        <v>0.5115384615384615</v>
      </c>
      <c r="I92" s="3">
        <f>(D87+D88+D89+D90+D91+D92)/(($B$87+E92)/2)</f>
        <v>0.2542056074766355</v>
      </c>
      <c r="J92" s="3">
        <f t="shared" si="13"/>
        <v>0.5115384615384615</v>
      </c>
      <c r="K92" s="3">
        <f t="shared" si="14"/>
        <v>0.49615384615384617</v>
      </c>
      <c r="L92">
        <v>7.5</v>
      </c>
    </row>
    <row r="93" spans="1:12" ht="12.75">
      <c r="A93" s="2">
        <v>44197</v>
      </c>
      <c r="B93">
        <f>SUM('CHS CM'!B93+'Devereux CM'!B93+'One Hope CM'!B93)</f>
        <v>134</v>
      </c>
      <c r="C93">
        <f>SUM('CHS CM'!C93+'Devereux CM'!C93+'One Hope CM'!C93)</f>
        <v>5.5</v>
      </c>
      <c r="D93">
        <f>SUM('CHS CM'!D93+'Devereux CM'!D93+'One Hope CM'!D93)</f>
        <v>11.5</v>
      </c>
      <c r="E93">
        <f t="shared" si="10"/>
        <v>128</v>
      </c>
      <c r="F93" s="5">
        <f t="shared" si="11"/>
        <v>-6</v>
      </c>
      <c r="G93" s="3">
        <f t="shared" si="12"/>
        <v>0.08778625954198473</v>
      </c>
      <c r="H93" s="3">
        <f>(D93)/(($B$93+E93)/2)</f>
        <v>0.08778625954198473</v>
      </c>
      <c r="I93" s="3">
        <f>(D87+D88+D89+D90+D91+D92+D93)/(($B$87+E93)/2)</f>
        <v>0.3479923518164436</v>
      </c>
      <c r="J93" s="3">
        <f t="shared" si="13"/>
        <v>0.5748031496062992</v>
      </c>
      <c r="K93" s="3">
        <f t="shared" si="14"/>
        <v>0.5590551181102362</v>
      </c>
      <c r="L93">
        <v>11.5</v>
      </c>
    </row>
    <row r="94" spans="1:13" ht="12.75">
      <c r="A94" s="2">
        <v>44228</v>
      </c>
      <c r="B94">
        <f>SUM('CHS CM'!B94+'Devereux CM'!B94+'One Hope CM'!B94)</f>
        <v>128</v>
      </c>
      <c r="C94">
        <f>SUM('CHS CM'!C94+'Devereux CM'!C94+'One Hope CM'!C94)</f>
        <v>5</v>
      </c>
      <c r="D94">
        <f>SUM('CHS CM'!D94+'Devereux CM'!D94+'One Hope CM'!D94)</f>
        <v>11</v>
      </c>
      <c r="E94">
        <f t="shared" si="10"/>
        <v>122</v>
      </c>
      <c r="F94" s="5">
        <f t="shared" si="11"/>
        <v>-6</v>
      </c>
      <c r="G94" s="3">
        <f t="shared" si="12"/>
        <v>0.088</v>
      </c>
      <c r="H94" s="3">
        <f>(D93+D94)/(($B$93+E94)/2)</f>
        <v>0.17578125</v>
      </c>
      <c r="I94" s="3">
        <f>(D87+D88+D89+D90+D91+D92+D93+D94)/(($B$87+E94)/2)</f>
        <v>0.44227005870841485</v>
      </c>
      <c r="J94" s="3">
        <f t="shared" si="13"/>
        <v>0.6341463414634146</v>
      </c>
      <c r="K94" s="3">
        <f t="shared" si="14"/>
        <v>0.6016260162601627</v>
      </c>
      <c r="L94">
        <v>9</v>
      </c>
      <c r="M94">
        <v>2</v>
      </c>
    </row>
    <row r="95" spans="1:12" ht="12.75">
      <c r="A95" s="2">
        <v>44256</v>
      </c>
      <c r="B95">
        <f>SUM('CHS CM'!B95+'Devereux CM'!B95+'One Hope CM'!B95)</f>
        <v>122</v>
      </c>
      <c r="C95">
        <f>SUM('CHS CM'!C95+'Devereux CM'!C95+'One Hope CM'!C95)</f>
        <v>10</v>
      </c>
      <c r="D95">
        <f>SUM('CHS CM'!D95+'Devereux CM'!D95+'One Hope CM'!D95)</f>
        <v>6.5</v>
      </c>
      <c r="E95">
        <f t="shared" si="10"/>
        <v>125.5</v>
      </c>
      <c r="F95" s="5">
        <f t="shared" si="11"/>
        <v>3.5</v>
      </c>
      <c r="G95" s="3">
        <f t="shared" si="12"/>
        <v>0.052525252525252523</v>
      </c>
      <c r="H95" s="3">
        <f>(D93+D94+D95)/(($B$93+E95)/2)</f>
        <v>0.22350674373795762</v>
      </c>
      <c r="I95" s="3">
        <f>(D87+D88+D89+D90+D91+D92+D93+D94+D95)/(($B$87+E95)/2)</f>
        <v>0.4864864864864865</v>
      </c>
      <c r="J95" s="3">
        <f t="shared" si="13"/>
        <v>0.584493041749503</v>
      </c>
      <c r="K95" s="3">
        <f t="shared" si="14"/>
        <v>0.5606361829025845</v>
      </c>
      <c r="L95">
        <v>6.5</v>
      </c>
    </row>
    <row r="96" spans="1:13" ht="12.75">
      <c r="A96" s="2">
        <v>44287</v>
      </c>
      <c r="B96">
        <f>SUM('CHS CM'!B96+'Devereux CM'!B96+'One Hope CM'!B96)</f>
        <v>125.5</v>
      </c>
      <c r="C96">
        <f>SUM('CHS CM'!C96+'Devereux CM'!C96+'One Hope CM'!C96)</f>
        <v>5</v>
      </c>
      <c r="D96">
        <f>SUM('CHS CM'!D96+'Devereux CM'!D96+'One Hope CM'!D96)</f>
        <v>10</v>
      </c>
      <c r="E96">
        <f t="shared" si="10"/>
        <v>120.5</v>
      </c>
      <c r="F96" s="5">
        <f t="shared" si="11"/>
        <v>-5</v>
      </c>
      <c r="G96" s="3">
        <f t="shared" si="12"/>
        <v>0.08130081300813008</v>
      </c>
      <c r="H96" s="3">
        <f>(D93+D94+D95+D96)/(($B$93+E96)/2)</f>
        <v>0.30648330058939094</v>
      </c>
      <c r="I96" s="3">
        <f>(D87+D88+D89+D90+D91+D92+D93+D94+D95+D96)/(($B$87+E96)/2)</f>
        <v>0.5748031496062992</v>
      </c>
      <c r="J96" s="3">
        <f t="shared" si="13"/>
        <v>0.6481113320079522</v>
      </c>
      <c r="K96" s="3">
        <f t="shared" si="14"/>
        <v>0.6083499005964215</v>
      </c>
      <c r="L96">
        <v>8</v>
      </c>
      <c r="M96">
        <v>2</v>
      </c>
    </row>
    <row r="97" spans="1:12" ht="12.75">
      <c r="A97" s="2">
        <v>44317</v>
      </c>
      <c r="B97">
        <f>SUM('CHS CM'!B97+'Devereux CM'!B97+'One Hope CM'!B97)</f>
        <v>120.5</v>
      </c>
      <c r="C97">
        <f>SUM('CHS CM'!C97+'Devereux CM'!C97+'One Hope CM'!C97)</f>
        <v>14</v>
      </c>
      <c r="D97">
        <f>SUM('CHS CM'!D97+'Devereux CM'!D97+'One Hope CM'!D97)</f>
        <v>5</v>
      </c>
      <c r="E97">
        <f t="shared" si="10"/>
        <v>129.5</v>
      </c>
      <c r="F97" s="5">
        <f t="shared" si="11"/>
        <v>9</v>
      </c>
      <c r="G97" s="3">
        <f t="shared" si="12"/>
        <v>0.04</v>
      </c>
      <c r="H97" s="3">
        <f>(D93+D94+D95+D96+D97)/(($B$93+E97)/2)</f>
        <v>0.33396584440227706</v>
      </c>
      <c r="I97" s="3">
        <f>(D87+D88+D89+D90+D91+D92+D93+D94+D95+D96+D97)/(($B$87+E97)/2)</f>
        <v>0.5931558935361216</v>
      </c>
      <c r="J97" s="3">
        <f t="shared" si="13"/>
        <v>0.6233269598470363</v>
      </c>
      <c r="K97" s="3">
        <f t="shared" si="14"/>
        <v>0.5850860420650096</v>
      </c>
      <c r="L97">
        <v>5</v>
      </c>
    </row>
    <row r="98" spans="1:13" ht="12.75">
      <c r="A98" s="2">
        <v>44348</v>
      </c>
      <c r="B98">
        <f>SUM('CHS CM'!B98+'Devereux CM'!B98+'One Hope CM'!B98)</f>
        <v>129.5</v>
      </c>
      <c r="C98">
        <f>SUM('CHS CM'!C98+'Devereux CM'!C98+'One Hope CM'!C98)</f>
        <v>3.5</v>
      </c>
      <c r="D98">
        <f>SUM('CHS CM'!D98+'Devereux CM'!D98+'One Hope CM'!D98)</f>
        <v>5</v>
      </c>
      <c r="E98">
        <f t="shared" si="10"/>
        <v>128</v>
      </c>
      <c r="F98" s="5">
        <f t="shared" si="11"/>
        <v>-1.5</v>
      </c>
      <c r="G98" s="3">
        <f t="shared" si="12"/>
        <v>0.038834951456310676</v>
      </c>
      <c r="H98" s="3">
        <f>(D93+D94+D95+D96+D97+D98)/(($B$93+E98)/2)</f>
        <v>0.37404580152671757</v>
      </c>
      <c r="I98" s="3">
        <f>(D87+D88+D89+D90+D91+D92+D93+D94+D95+D96+D97+D98)/(($B$87+E98)/2)</f>
        <v>0.6347992351816444</v>
      </c>
      <c r="J98" s="3">
        <f t="shared" si="13"/>
        <v>0.6347992351816444</v>
      </c>
      <c r="K98" s="3">
        <f t="shared" si="14"/>
        <v>0.5889101338432122</v>
      </c>
      <c r="L98">
        <v>3</v>
      </c>
      <c r="M98">
        <v>2</v>
      </c>
    </row>
    <row r="99" spans="1:12" ht="12.75">
      <c r="A99" s="2">
        <v>44378</v>
      </c>
      <c r="B99">
        <f>SUM('CHS CM'!B99+'Devereux CM'!B99+'One Hope CM'!B99)</f>
        <v>128</v>
      </c>
      <c r="C99">
        <f>SUM('CHS CM'!C99+'Devereux CM'!C99+'One Hope CM'!C99)</f>
        <v>5</v>
      </c>
      <c r="D99">
        <f>SUM('CHS CM'!D99+'Devereux CM'!D99+'One Hope CM'!D99)</f>
        <v>11</v>
      </c>
      <c r="E99">
        <f aca="true" t="shared" si="15" ref="E99:E110">B99+C99-D99</f>
        <v>122</v>
      </c>
      <c r="F99" s="5">
        <f aca="true" t="shared" si="16" ref="F99:F110">C99-D99</f>
        <v>-6</v>
      </c>
      <c r="G99" s="3">
        <f aca="true" t="shared" si="17" ref="G99:G110">D99/((B99+E99)/2)</f>
        <v>0.088</v>
      </c>
      <c r="H99" s="3">
        <f>(D93+D94+D95+D96+D97+D98+D99)/(($B$93+E99)/2)</f>
        <v>0.46875</v>
      </c>
      <c r="I99" s="3">
        <f>(D99)/(($B$99+E99)/2)</f>
        <v>0.088</v>
      </c>
      <c r="J99" s="3">
        <f t="shared" si="13"/>
        <v>0.6785714285714286</v>
      </c>
      <c r="K99" s="3">
        <f t="shared" si="14"/>
        <v>0.6309523809523809</v>
      </c>
      <c r="L99">
        <v>11</v>
      </c>
    </row>
    <row r="100" spans="1:12" ht="12.75">
      <c r="A100" s="2">
        <v>44409</v>
      </c>
      <c r="B100">
        <f>SUM('CHS CM'!B100+'Devereux CM'!B100+'One Hope CM'!B100)</f>
        <v>122</v>
      </c>
      <c r="C100">
        <f>SUM('CHS CM'!C100+'Devereux CM'!C100+'One Hope CM'!C100)</f>
        <v>6</v>
      </c>
      <c r="D100">
        <f>SUM('CHS CM'!D100+'Devereux CM'!D100+'One Hope CM'!D100)</f>
        <v>7</v>
      </c>
      <c r="E100">
        <f t="shared" si="15"/>
        <v>121</v>
      </c>
      <c r="F100" s="5">
        <f t="shared" si="16"/>
        <v>-1</v>
      </c>
      <c r="G100" s="3">
        <f t="shared" si="17"/>
        <v>0.05761316872427984</v>
      </c>
      <c r="H100" s="3">
        <f>(D93+D94+D95+D96+D97+D98+D99+D100)/(($B$93+E100)/2)</f>
        <v>0.5254901960784314</v>
      </c>
      <c r="I100" s="3">
        <f>(D99+D100)/(($B$99+E100)/2)</f>
        <v>0.14457831325301204</v>
      </c>
      <c r="J100" s="3">
        <f t="shared" si="13"/>
        <v>0.7125506072874493</v>
      </c>
      <c r="K100" s="3">
        <f t="shared" si="14"/>
        <v>0.6639676113360324</v>
      </c>
      <c r="L100">
        <v>7</v>
      </c>
    </row>
    <row r="101" spans="1:12" ht="12.75">
      <c r="A101" s="2">
        <v>44440</v>
      </c>
      <c r="B101">
        <f>SUM('CHS CM'!B101+'Devereux CM'!B101+'One Hope CM'!B101)</f>
        <v>121</v>
      </c>
      <c r="C101">
        <f>SUM('CHS CM'!C101+'Devereux CM'!C101+'One Hope CM'!C101)</f>
        <v>5</v>
      </c>
      <c r="D101">
        <f>SUM('CHS CM'!D101+'Devereux CM'!D101+'One Hope CM'!D101)</f>
        <v>8</v>
      </c>
      <c r="E101">
        <f t="shared" si="15"/>
        <v>118</v>
      </c>
      <c r="F101" s="5">
        <f t="shared" si="16"/>
        <v>-3</v>
      </c>
      <c r="G101" s="3">
        <f t="shared" si="17"/>
        <v>0.06694560669456066</v>
      </c>
      <c r="H101" s="3">
        <f>(D93+D94+D95+D96+D97+D98+D99+D100+D101)/(($B$93+E101)/2)</f>
        <v>0.5952380952380952</v>
      </c>
      <c r="I101" s="3">
        <f>(D99+D100+D101)/(($B$99+E101)/2)</f>
        <v>0.21138211382113822</v>
      </c>
      <c r="J101" s="3">
        <f t="shared" si="13"/>
        <v>0.7380952380952381</v>
      </c>
      <c r="K101" s="3">
        <f t="shared" si="14"/>
        <v>0.6904761904761905</v>
      </c>
      <c r="L101">
        <v>8</v>
      </c>
    </row>
    <row r="102" spans="1:13" ht="12.75">
      <c r="A102" s="2">
        <v>44470</v>
      </c>
      <c r="B102">
        <f>SUM('CHS CM'!B102+'Devereux CM'!B102+'One Hope CM'!B102)</f>
        <v>118</v>
      </c>
      <c r="C102">
        <f>SUM('CHS CM'!C102+'Devereux CM'!C102+'One Hope CM'!C102)</f>
        <v>6</v>
      </c>
      <c r="D102">
        <f>SUM('CHS CM'!D102+'Devereux CM'!D102+'One Hope CM'!D102)</f>
        <v>11</v>
      </c>
      <c r="E102">
        <f t="shared" si="15"/>
        <v>113</v>
      </c>
      <c r="F102" s="5">
        <f t="shared" si="16"/>
        <v>-5</v>
      </c>
      <c r="G102" s="3">
        <f t="shared" si="17"/>
        <v>0.09523809523809523</v>
      </c>
      <c r="H102" s="3">
        <f>(D93+D94+D95+D96+D97+D98+D99+D100+D101+D102)/(($B$93+E102)/2)</f>
        <v>0.6963562753036437</v>
      </c>
      <c r="I102" s="3">
        <f>(D99+D100+D101+D102)/(($B$99+E102)/2)</f>
        <v>0.3070539419087137</v>
      </c>
      <c r="J102" s="3">
        <f t="shared" si="13"/>
        <v>0.8139059304703476</v>
      </c>
      <c r="K102" s="3">
        <f t="shared" si="14"/>
        <v>0.7566462167689162</v>
      </c>
      <c r="L102">
        <v>10</v>
      </c>
      <c r="M102">
        <v>1</v>
      </c>
    </row>
    <row r="103" spans="1:12" ht="12.75">
      <c r="A103" s="2">
        <v>44501</v>
      </c>
      <c r="B103">
        <f>SUM('CHS CM'!B103+'Devereux CM'!B103+'One Hope CM'!B103)</f>
        <v>113</v>
      </c>
      <c r="C103">
        <f>SUM('CHS CM'!C103+'Devereux CM'!C103+'One Hope CM'!C103)</f>
        <v>0.5</v>
      </c>
      <c r="D103">
        <f>SUM('CHS CM'!D103+'Devereux CM'!D103+'One Hope CM'!D103)</f>
        <v>11</v>
      </c>
      <c r="E103">
        <f t="shared" si="15"/>
        <v>102.5</v>
      </c>
      <c r="F103" s="5">
        <f t="shared" si="16"/>
        <v>-10.5</v>
      </c>
      <c r="G103" s="3">
        <f t="shared" si="17"/>
        <v>0.10208816705336426</v>
      </c>
      <c r="H103" s="3">
        <f>(D93+D94+D95+D96+D97+D98+D99+D100+D101+D102+D103)/(($B$93+E103)/2)</f>
        <v>0.8202959830866807</v>
      </c>
      <c r="I103" s="3">
        <f>(D99+D100+D101+D102+D103)/(($B$99+E103)/2)</f>
        <v>0.4164859002169197</v>
      </c>
      <c r="J103" s="3">
        <f t="shared" si="13"/>
        <v>0.8931623931623932</v>
      </c>
      <c r="K103" s="3">
        <f t="shared" si="14"/>
        <v>0.8333333333333334</v>
      </c>
      <c r="L103">
        <v>11</v>
      </c>
    </row>
    <row r="104" spans="1:11" ht="12.75">
      <c r="A104" s="2">
        <v>44531</v>
      </c>
      <c r="E104">
        <f t="shared" si="15"/>
        <v>0</v>
      </c>
      <c r="F104" s="5">
        <f t="shared" si="16"/>
        <v>0</v>
      </c>
      <c r="G104" s="3" t="e">
        <f t="shared" si="17"/>
        <v>#DIV/0!</v>
      </c>
      <c r="H104" s="3">
        <f>(D93+D94+D95+D96+D97+D98+D99+D100+D101+D102+D103+D104)/(($B$93+E104)/2)</f>
        <v>1.4477611940298507</v>
      </c>
      <c r="I104" s="3">
        <f>(D99+D100+D101+D102+D103+D104)/(($B$99+E104)/2)</f>
        <v>0.75</v>
      </c>
      <c r="J104" s="3">
        <f t="shared" si="13"/>
        <v>1.4477611940298507</v>
      </c>
      <c r="K104" s="3">
        <f t="shared" si="14"/>
        <v>1.3432835820895523</v>
      </c>
    </row>
    <row r="105" spans="1:11" ht="12.75">
      <c r="A105" s="2">
        <v>44562</v>
      </c>
      <c r="E105">
        <f t="shared" si="15"/>
        <v>0</v>
      </c>
      <c r="F105" s="5">
        <f t="shared" si="16"/>
        <v>0</v>
      </c>
      <c r="G105" s="3" t="e">
        <f t="shared" si="17"/>
        <v>#DIV/0!</v>
      </c>
      <c r="H105" s="3" t="e">
        <f>(D105)/(($B$105+E105)/2)</f>
        <v>#DIV/0!</v>
      </c>
      <c r="I105" s="3">
        <f>(D99+D100+D101+D102+D103+D104+D105)/(($B$99+E105)/2)</f>
        <v>0.75</v>
      </c>
      <c r="J105" s="3">
        <f t="shared" si="13"/>
        <v>1.3359375</v>
      </c>
      <c r="K105" s="3">
        <f t="shared" si="14"/>
        <v>1.2265625</v>
      </c>
    </row>
    <row r="106" spans="1:11" ht="12.75">
      <c r="A106" s="2">
        <v>44593</v>
      </c>
      <c r="E106">
        <f t="shared" si="15"/>
        <v>0</v>
      </c>
      <c r="F106" s="5">
        <f t="shared" si="16"/>
        <v>0</v>
      </c>
      <c r="G106" s="3" t="e">
        <f t="shared" si="17"/>
        <v>#DIV/0!</v>
      </c>
      <c r="H106" s="3" t="e">
        <f>(D105+D106)/(($B$105+E106)/2)</f>
        <v>#DIV/0!</v>
      </c>
      <c r="I106" s="3">
        <f>(D99+D100+D101+D102+D103+D104+D105+D106)/(($B$99+E106)/2)</f>
        <v>0.75</v>
      </c>
      <c r="J106" s="3">
        <f t="shared" si="13"/>
        <v>1.221311475409836</v>
      </c>
      <c r="K106" s="3">
        <f t="shared" si="14"/>
        <v>1.139344262295082</v>
      </c>
    </row>
    <row r="107" spans="1:11" ht="12.75">
      <c r="A107" s="2">
        <v>44621</v>
      </c>
      <c r="E107">
        <f t="shared" si="15"/>
        <v>0</v>
      </c>
      <c r="F107" s="5">
        <f t="shared" si="16"/>
        <v>0</v>
      </c>
      <c r="G107" s="3" t="e">
        <f t="shared" si="17"/>
        <v>#DIV/0!</v>
      </c>
      <c r="H107" s="3" t="e">
        <f>(D105+D106+D107)/(($B$105+E107)/2)</f>
        <v>#DIV/0!</v>
      </c>
      <c r="I107" s="3">
        <f>(D99+D100+D101+D102+D103+D104+D105+D106+D107)/(($B$99+E107)/2)</f>
        <v>0.75</v>
      </c>
      <c r="J107" s="3">
        <f t="shared" si="13"/>
        <v>1.0836653386454183</v>
      </c>
      <c r="K107" s="3">
        <f t="shared" si="14"/>
        <v>1.00398406374502</v>
      </c>
    </row>
    <row r="108" spans="1:11" ht="12.75">
      <c r="A108" s="2">
        <v>44652</v>
      </c>
      <c r="E108">
        <f t="shared" si="15"/>
        <v>0</v>
      </c>
      <c r="F108" s="5">
        <f t="shared" si="16"/>
        <v>0</v>
      </c>
      <c r="G108" s="3" t="e">
        <f t="shared" si="17"/>
        <v>#DIV/0!</v>
      </c>
      <c r="H108" s="3" t="e">
        <f>(D105+D106+D107+D108)/(($B$105+E108)/2)</f>
        <v>#DIV/0!</v>
      </c>
      <c r="I108" s="3">
        <f>(D99+D100+D101+D102+D103+D104+D105+D106+D107+D108)/(($B$99+E108)/2)</f>
        <v>0.75</v>
      </c>
      <c r="J108" s="3">
        <f t="shared" si="13"/>
        <v>0.9626556016597511</v>
      </c>
      <c r="K108" s="3">
        <f t="shared" si="14"/>
        <v>0.9128630705394191</v>
      </c>
    </row>
    <row r="109" spans="1:11" ht="12.75">
      <c r="A109" s="2">
        <v>44682</v>
      </c>
      <c r="E109">
        <f t="shared" si="15"/>
        <v>0</v>
      </c>
      <c r="F109" s="5">
        <f t="shared" si="16"/>
        <v>0</v>
      </c>
      <c r="G109" s="3" t="e">
        <f t="shared" si="17"/>
        <v>#DIV/0!</v>
      </c>
      <c r="H109" s="3" t="e">
        <f>(D105+D106+D107+D108+D109)/(($B$105+E109)/2)</f>
        <v>#DIV/0!</v>
      </c>
      <c r="I109" s="3">
        <f>(D99+D100+D101+D102+D103+D104+D105+D106+D107+D108+D109)/(($B$99+E109)/2)</f>
        <v>0.75</v>
      </c>
      <c r="J109" s="3">
        <f t="shared" si="13"/>
        <v>0.8185328185328186</v>
      </c>
      <c r="K109" s="3">
        <f t="shared" si="14"/>
        <v>0.7722007722007722</v>
      </c>
    </row>
    <row r="110" spans="1:11" ht="12.75">
      <c r="A110" s="2">
        <v>44713</v>
      </c>
      <c r="E110">
        <f t="shared" si="15"/>
        <v>0</v>
      </c>
      <c r="F110" s="5">
        <f t="shared" si="16"/>
        <v>0</v>
      </c>
      <c r="G110" s="3" t="e">
        <f t="shared" si="17"/>
        <v>#DIV/0!</v>
      </c>
      <c r="H110" s="3" t="e">
        <f>(D105+D106+D107+D108+D109+D110)/(($B$105+E110)/2)</f>
        <v>#DIV/0!</v>
      </c>
      <c r="I110" s="3">
        <f>(D99+D100+D101+D102+D103+D104+D105+D106+D107+D108+D109+D110)/(($B$99+E110)/2)</f>
        <v>0.75</v>
      </c>
      <c r="J110" s="3">
        <f t="shared" si="13"/>
        <v>0.75</v>
      </c>
      <c r="K110" s="3">
        <f t="shared" si="14"/>
        <v>0.734375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84">
      <selection activeCell="A104" sqref="A10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24</v>
      </c>
      <c r="C3">
        <v>1</v>
      </c>
      <c r="D3">
        <v>1</v>
      </c>
      <c r="E3">
        <f aca="true" t="shared" si="0" ref="E3:E66">B3+C3-D3</f>
        <v>24</v>
      </c>
      <c r="F3" s="5">
        <f aca="true" t="shared" si="1" ref="F3:F66">C3-D3</f>
        <v>0</v>
      </c>
      <c r="G3" s="3">
        <f aca="true" t="shared" si="2" ref="G3:G66">D3/((B3+E3)/2)</f>
        <v>0.041666666666666664</v>
      </c>
      <c r="H3" s="3">
        <f>D3/(($B$3+E3)/2)</f>
        <v>0.041666666666666664</v>
      </c>
      <c r="I3" s="3">
        <f>D3/(($B$3+E3)/2)</f>
        <v>0.041666666666666664</v>
      </c>
      <c r="J3" s="3"/>
      <c r="K3" s="3"/>
    </row>
    <row r="4" spans="1:11" ht="12.75">
      <c r="A4" s="2">
        <v>41487</v>
      </c>
      <c r="B4">
        <v>24</v>
      </c>
      <c r="C4">
        <v>0</v>
      </c>
      <c r="D4">
        <v>0</v>
      </c>
      <c r="E4">
        <f t="shared" si="0"/>
        <v>24</v>
      </c>
      <c r="F4" s="5">
        <f t="shared" si="1"/>
        <v>0</v>
      </c>
      <c r="G4" s="3">
        <f t="shared" si="2"/>
        <v>0</v>
      </c>
      <c r="H4" s="3">
        <f>(D3+D4)/(($B$3+E4)/2)</f>
        <v>0.041666666666666664</v>
      </c>
      <c r="I4" s="3">
        <f>(D3+D4)/(($B$3+E4)/2)</f>
        <v>0.041666666666666664</v>
      </c>
      <c r="J4" s="3"/>
      <c r="K4" s="3"/>
    </row>
    <row r="5" spans="1:16" ht="12.75">
      <c r="A5" s="2">
        <v>41518</v>
      </c>
      <c r="B5">
        <v>24</v>
      </c>
      <c r="C5">
        <v>0</v>
      </c>
      <c r="D5">
        <v>0</v>
      </c>
      <c r="E5">
        <f t="shared" si="0"/>
        <v>24</v>
      </c>
      <c r="F5" s="5">
        <f t="shared" si="1"/>
        <v>0</v>
      </c>
      <c r="G5" s="3">
        <f t="shared" si="2"/>
        <v>0</v>
      </c>
      <c r="H5" s="3">
        <f>(D3+D4+D5)/(($B$3+E5)/2)</f>
        <v>0.041666666666666664</v>
      </c>
      <c r="I5" s="3">
        <f>(D3+D4+D5)/(($B$3+E5)/2)</f>
        <v>0.041666666666666664</v>
      </c>
      <c r="J5" s="3"/>
      <c r="K5" s="3"/>
      <c r="P5" s="6"/>
    </row>
    <row r="6" spans="1:11" ht="12.75">
      <c r="A6" s="2">
        <v>41548</v>
      </c>
      <c r="B6">
        <v>24</v>
      </c>
      <c r="C6">
        <v>1</v>
      </c>
      <c r="D6">
        <v>1</v>
      </c>
      <c r="E6">
        <f t="shared" si="0"/>
        <v>24</v>
      </c>
      <c r="F6" s="5">
        <f t="shared" si="1"/>
        <v>0</v>
      </c>
      <c r="G6" s="3">
        <f t="shared" si="2"/>
        <v>0.041666666666666664</v>
      </c>
      <c r="H6" s="3">
        <f>(D3+D4+D5+D6)/(($B$3+E6)/2)</f>
        <v>0.08333333333333333</v>
      </c>
      <c r="I6" s="3">
        <f>(D3+D4+D5+D6)/(($B$3+E6)/2)</f>
        <v>0.08333333333333333</v>
      </c>
      <c r="J6" s="3"/>
      <c r="K6" s="3"/>
    </row>
    <row r="7" spans="1:11" ht="12.75">
      <c r="A7" s="2">
        <v>41579</v>
      </c>
      <c r="B7">
        <v>24</v>
      </c>
      <c r="C7">
        <v>0</v>
      </c>
      <c r="D7">
        <v>0</v>
      </c>
      <c r="E7">
        <f t="shared" si="0"/>
        <v>24</v>
      </c>
      <c r="F7" s="5">
        <f t="shared" si="1"/>
        <v>0</v>
      </c>
      <c r="G7" s="3">
        <f t="shared" si="2"/>
        <v>0</v>
      </c>
      <c r="H7" s="3">
        <f>(D3+D4+D5+D6+D7)/(($B$3+E7)/2)</f>
        <v>0.08333333333333333</v>
      </c>
      <c r="I7" s="3">
        <f>(D3+D4+D5+D6+D7)/(($B$3+E7)/2)</f>
        <v>0.08333333333333333</v>
      </c>
      <c r="J7" s="3"/>
      <c r="K7" s="3"/>
    </row>
    <row r="8" spans="1:11" ht="12.75">
      <c r="A8" s="2">
        <v>41609</v>
      </c>
      <c r="B8">
        <v>24</v>
      </c>
      <c r="C8">
        <v>0</v>
      </c>
      <c r="D8">
        <v>1</v>
      </c>
      <c r="E8">
        <f t="shared" si="0"/>
        <v>23</v>
      </c>
      <c r="F8" s="5">
        <f t="shared" si="1"/>
        <v>-1</v>
      </c>
      <c r="G8" s="3">
        <f t="shared" si="2"/>
        <v>0.0425531914893617</v>
      </c>
      <c r="H8" s="3">
        <f>(D3+D4+D5+D6+D7+D8)/(($B$3+E8)/2)</f>
        <v>0.1276595744680851</v>
      </c>
      <c r="I8" s="3">
        <f>(D3+D4+D5+D6+D7+D8)/(($B$3+E8)/2)</f>
        <v>0.1276595744680851</v>
      </c>
      <c r="J8" s="3"/>
      <c r="K8" s="3"/>
    </row>
    <row r="9" spans="1:11" ht="12.75">
      <c r="A9" s="2">
        <v>41640</v>
      </c>
      <c r="B9">
        <v>23</v>
      </c>
      <c r="C9">
        <v>0</v>
      </c>
      <c r="D9">
        <v>0</v>
      </c>
      <c r="E9">
        <f t="shared" si="0"/>
        <v>23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0.1276595744680851</v>
      </c>
      <c r="J9" s="3"/>
      <c r="K9" s="3"/>
    </row>
    <row r="10" spans="1:11" ht="12.75">
      <c r="A10" s="2">
        <v>41671</v>
      </c>
      <c r="B10">
        <v>23</v>
      </c>
      <c r="C10">
        <v>0</v>
      </c>
      <c r="D10">
        <v>0</v>
      </c>
      <c r="E10">
        <f t="shared" si="0"/>
        <v>23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0.1276595744680851</v>
      </c>
      <c r="J10" s="3"/>
      <c r="K10" s="3"/>
    </row>
    <row r="11" spans="1:11" ht="12.75">
      <c r="A11" s="2">
        <v>41699</v>
      </c>
      <c r="B11">
        <v>23</v>
      </c>
      <c r="C11">
        <v>2</v>
      </c>
      <c r="D11">
        <v>2</v>
      </c>
      <c r="E11">
        <f t="shared" si="0"/>
        <v>23</v>
      </c>
      <c r="F11" s="5">
        <f t="shared" si="1"/>
        <v>0</v>
      </c>
      <c r="G11" s="3">
        <f t="shared" si="2"/>
        <v>0.08695652173913043</v>
      </c>
      <c r="H11" s="3">
        <f>(D9+D10+D11)/(($B$9+E11)/2)</f>
        <v>0.08695652173913043</v>
      </c>
      <c r="I11" s="3">
        <f>(D3+D4+D5+D6+D7+D8+D9+D10+D11)/(($B$3+E11)/2)</f>
        <v>0.2127659574468085</v>
      </c>
      <c r="J11" s="3"/>
      <c r="K11" s="3"/>
    </row>
    <row r="12" spans="1:11" ht="12.75">
      <c r="A12" s="2">
        <v>41730</v>
      </c>
      <c r="B12">
        <v>23</v>
      </c>
      <c r="C12">
        <v>1</v>
      </c>
      <c r="D12">
        <v>2</v>
      </c>
      <c r="E12">
        <f t="shared" si="0"/>
        <v>22</v>
      </c>
      <c r="F12" s="5">
        <f t="shared" si="1"/>
        <v>-1</v>
      </c>
      <c r="G12" s="3">
        <f t="shared" si="2"/>
        <v>0.08888888888888889</v>
      </c>
      <c r="H12" s="3">
        <f>(D9+D10+D11+D12)/(($B$9+E12)/2)</f>
        <v>0.17777777777777778</v>
      </c>
      <c r="I12" s="3">
        <f>(D3+D4+D5+D6+D7+D8+D9+D10+D11+D12)/(($B$3+E12)/2)</f>
        <v>0.30434782608695654</v>
      </c>
      <c r="J12" s="3"/>
      <c r="K12" s="3"/>
    </row>
    <row r="13" spans="1:11" ht="12.75">
      <c r="A13" s="2">
        <v>41760</v>
      </c>
      <c r="B13">
        <v>22</v>
      </c>
      <c r="C13">
        <v>1</v>
      </c>
      <c r="D13">
        <v>1</v>
      </c>
      <c r="E13">
        <f t="shared" si="0"/>
        <v>22</v>
      </c>
      <c r="F13" s="5">
        <f t="shared" si="1"/>
        <v>0</v>
      </c>
      <c r="G13" s="3">
        <f t="shared" si="2"/>
        <v>0.045454545454545456</v>
      </c>
      <c r="H13" s="3">
        <f>(D9+D10+D11+D12+D13)/(($B$9+E13)/2)</f>
        <v>0.2222222222222222</v>
      </c>
      <c r="I13" s="3">
        <f>(D3+D4+D5+D6+D7+D8+D9+D10+D11+D12+D13)/(($B$3+E13)/2)</f>
        <v>0.34782608695652173</v>
      </c>
      <c r="J13" s="3"/>
      <c r="K13" s="3"/>
    </row>
    <row r="14" spans="1:11" ht="12.75">
      <c r="A14" s="2">
        <v>41791</v>
      </c>
      <c r="B14">
        <v>22</v>
      </c>
      <c r="C14">
        <v>1</v>
      </c>
      <c r="D14">
        <v>0</v>
      </c>
      <c r="E14">
        <f t="shared" si="0"/>
        <v>23</v>
      </c>
      <c r="F14" s="5">
        <f t="shared" si="1"/>
        <v>1</v>
      </c>
      <c r="G14" s="3">
        <f t="shared" si="2"/>
        <v>0</v>
      </c>
      <c r="H14" s="3">
        <f>(D9+D10+D11+D12+D13+D14)/(($B$9+E14)/2)</f>
        <v>0.21739130434782608</v>
      </c>
      <c r="I14" s="3">
        <f>(D3+D4+D5+D6+D7+D8+D9+D10+D11+D12+D13+D14)/(($B$3+E14)/2)</f>
        <v>0.3404255319148936</v>
      </c>
      <c r="J14" s="3">
        <f aca="true" t="shared" si="3" ref="J14:J35">(D3+D4+D5+D6+D7+D8+D9+D10+D11+D12+D13+D14)/((B3+E14)/2)</f>
        <v>0.3404255319148936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27</v>
      </c>
      <c r="C15">
        <v>1</v>
      </c>
      <c r="D15">
        <v>1</v>
      </c>
      <c r="E15">
        <f t="shared" si="0"/>
        <v>27</v>
      </c>
      <c r="F15" s="5">
        <f t="shared" si="1"/>
        <v>0</v>
      </c>
      <c r="G15" s="3">
        <f t="shared" si="2"/>
        <v>0.037037037037037035</v>
      </c>
      <c r="H15" s="3">
        <f>(D9+D10+D11+D12+D13+D14+D15)/(($B$9+E15)/2)</f>
        <v>0.24</v>
      </c>
      <c r="I15" s="3">
        <f>D15/(($B$15+E15)/2)</f>
        <v>0.037037037037037035</v>
      </c>
      <c r="J15" s="3">
        <f t="shared" si="3"/>
        <v>0.3137254901960784</v>
      </c>
      <c r="K15" s="3">
        <f t="shared" si="4"/>
        <v>0.0392156862745098</v>
      </c>
      <c r="L15">
        <v>1</v>
      </c>
      <c r="M15" s="6"/>
      <c r="P15" s="6"/>
    </row>
    <row r="16" spans="1:16" ht="12.75">
      <c r="A16" s="2">
        <v>41852</v>
      </c>
      <c r="B16">
        <v>27</v>
      </c>
      <c r="C16">
        <v>1</v>
      </c>
      <c r="D16">
        <v>2</v>
      </c>
      <c r="E16">
        <f t="shared" si="0"/>
        <v>26</v>
      </c>
      <c r="F16" s="5">
        <f t="shared" si="1"/>
        <v>-1</v>
      </c>
      <c r="G16" s="3">
        <f t="shared" si="2"/>
        <v>0.07547169811320754</v>
      </c>
      <c r="H16" s="3">
        <f>(D9+D10+D11+D12+D13+D14+D15+D16)/(($B$9+E16)/2)</f>
        <v>0.32653061224489793</v>
      </c>
      <c r="I16" s="3">
        <f>(D15+D16)/(($B$15+E16)/2)</f>
        <v>0.11320754716981132</v>
      </c>
      <c r="J16" s="3">
        <f t="shared" si="3"/>
        <v>0.4</v>
      </c>
      <c r="K16" s="3">
        <f t="shared" si="4"/>
        <v>0.08</v>
      </c>
      <c r="L16">
        <v>1</v>
      </c>
      <c r="M16" s="6">
        <v>1</v>
      </c>
      <c r="P16" s="6"/>
    </row>
    <row r="17" spans="1:16" ht="12.75">
      <c r="A17" s="2">
        <v>41883</v>
      </c>
      <c r="B17">
        <v>26</v>
      </c>
      <c r="C17">
        <v>2</v>
      </c>
      <c r="D17">
        <v>0</v>
      </c>
      <c r="E17">
        <f t="shared" si="0"/>
        <v>28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0.3137254901960784</v>
      </c>
      <c r="I17" s="3">
        <f>(D15+D16+D17)/(($B$15+E17)/2)</f>
        <v>0.10909090909090909</v>
      </c>
      <c r="J17" s="3">
        <f t="shared" si="3"/>
        <v>0.38461538461538464</v>
      </c>
      <c r="K17" s="3">
        <f t="shared" si="4"/>
        <v>0.07692307692307693</v>
      </c>
      <c r="L17">
        <v>0</v>
      </c>
      <c r="M17" s="6"/>
      <c r="P17" s="6"/>
    </row>
    <row r="18" spans="1:16" ht="12.75">
      <c r="A18" s="2">
        <v>41913</v>
      </c>
      <c r="B18">
        <v>28</v>
      </c>
      <c r="C18">
        <v>0</v>
      </c>
      <c r="D18">
        <v>1</v>
      </c>
      <c r="E18">
        <f t="shared" si="0"/>
        <v>27</v>
      </c>
      <c r="F18" s="5">
        <f t="shared" si="1"/>
        <v>-1</v>
      </c>
      <c r="G18" s="3">
        <f t="shared" si="2"/>
        <v>0.03636363636363636</v>
      </c>
      <c r="H18" s="3">
        <f>(D9+D10+D11+D12+D13+D14+D15+D16+D17+D18)/(($B$9+E18)/2)</f>
        <v>0.36</v>
      </c>
      <c r="I18" s="3">
        <f>(D15+D16+D17+D18)/(($B$15+E18)/2)</f>
        <v>0.14814814814814814</v>
      </c>
      <c r="J18" s="3">
        <f t="shared" si="3"/>
        <v>0.39215686274509803</v>
      </c>
      <c r="K18" s="3">
        <f t="shared" si="4"/>
        <v>0.0784313725490196</v>
      </c>
      <c r="L18">
        <v>0</v>
      </c>
      <c r="M18" s="6">
        <v>1</v>
      </c>
      <c r="P18" s="6"/>
    </row>
    <row r="19" spans="1:13" ht="12.75">
      <c r="A19" s="2">
        <v>41944</v>
      </c>
      <c r="B19">
        <v>27</v>
      </c>
      <c r="C19">
        <v>0</v>
      </c>
      <c r="D19">
        <v>1</v>
      </c>
      <c r="E19">
        <f t="shared" si="0"/>
        <v>26</v>
      </c>
      <c r="F19" s="5">
        <f t="shared" si="1"/>
        <v>-1</v>
      </c>
      <c r="G19" s="3">
        <f t="shared" si="2"/>
        <v>0.03773584905660377</v>
      </c>
      <c r="H19" s="3">
        <f>(D9+D10+D11+D12+D13+D14+D15+D16+D17+D18+D19)/(($B$9+E19)/2)</f>
        <v>0.40816326530612246</v>
      </c>
      <c r="I19" s="3">
        <f>(D15+D16+D17+D18+D19)/(($B$15+E19)/2)</f>
        <v>0.18867924528301888</v>
      </c>
      <c r="J19" s="3">
        <f t="shared" si="3"/>
        <v>0.44</v>
      </c>
      <c r="K19" s="3">
        <f t="shared" si="4"/>
        <v>0.12</v>
      </c>
      <c r="L19">
        <v>1</v>
      </c>
      <c r="M19" s="6"/>
    </row>
    <row r="20" spans="1:13" ht="12.75">
      <c r="A20" s="2">
        <v>41974</v>
      </c>
      <c r="B20">
        <v>26</v>
      </c>
      <c r="C20">
        <v>2</v>
      </c>
      <c r="D20">
        <v>1</v>
      </c>
      <c r="E20">
        <f t="shared" si="0"/>
        <v>27</v>
      </c>
      <c r="F20" s="5">
        <f t="shared" si="1"/>
        <v>1</v>
      </c>
      <c r="G20" s="3">
        <f t="shared" si="2"/>
        <v>0.03773584905660377</v>
      </c>
      <c r="H20" s="3">
        <f>(D9+D10+D11+D12+D13+D14+D15+D16+D17+D18+D19+D20)/(($B$9+E20)/2)</f>
        <v>0.44</v>
      </c>
      <c r="I20" s="3">
        <f>(D15+D16+D17+D18+D19+D20)/(($B$15+E20)/2)</f>
        <v>0.2222222222222222</v>
      </c>
      <c r="J20" s="3">
        <f t="shared" si="3"/>
        <v>0.44</v>
      </c>
      <c r="K20" s="3">
        <f t="shared" si="4"/>
        <v>0.16</v>
      </c>
      <c r="L20">
        <v>1</v>
      </c>
      <c r="M20" s="6"/>
    </row>
    <row r="21" spans="1:13" ht="12.75">
      <c r="A21" s="2">
        <v>42005</v>
      </c>
      <c r="B21">
        <v>27</v>
      </c>
      <c r="C21">
        <v>0</v>
      </c>
      <c r="D21">
        <v>1</v>
      </c>
      <c r="E21">
        <f t="shared" si="0"/>
        <v>26</v>
      </c>
      <c r="F21" s="5">
        <f t="shared" si="1"/>
        <v>-1</v>
      </c>
      <c r="G21" s="3">
        <f t="shared" si="2"/>
        <v>0.03773584905660377</v>
      </c>
      <c r="H21" s="3">
        <f>D21/(($B$21+E21)/2)</f>
        <v>0.03773584905660377</v>
      </c>
      <c r="I21" s="3">
        <f>(D15+D16+D17+D18+D19+D20+D21)/(($B$15+E21)/2)</f>
        <v>0.2641509433962264</v>
      </c>
      <c r="J21" s="3">
        <f t="shared" si="3"/>
        <v>0.4897959183673469</v>
      </c>
      <c r="K21" s="3">
        <f t="shared" si="4"/>
        <v>0.20408163265306123</v>
      </c>
      <c r="L21">
        <v>1</v>
      </c>
      <c r="M21" s="6"/>
    </row>
    <row r="22" spans="1:16" ht="12.75">
      <c r="A22" s="2">
        <v>42036</v>
      </c>
      <c r="B22">
        <v>26</v>
      </c>
      <c r="C22">
        <v>1</v>
      </c>
      <c r="D22">
        <v>0</v>
      </c>
      <c r="E22">
        <f t="shared" si="0"/>
        <v>27</v>
      </c>
      <c r="F22" s="5">
        <f t="shared" si="1"/>
        <v>1</v>
      </c>
      <c r="G22" s="3">
        <f t="shared" si="2"/>
        <v>0</v>
      </c>
      <c r="H22" s="3">
        <f>(D21+D22)/(($B$21+E22)/2)</f>
        <v>0.037037037037037035</v>
      </c>
      <c r="I22" s="3">
        <f>(D15+D16+D17+D18+D19+D20+D21+D22)/(($B$15+E22)/2)</f>
        <v>0.25925925925925924</v>
      </c>
      <c r="J22" s="3">
        <f t="shared" si="3"/>
        <v>0.48</v>
      </c>
      <c r="K22" s="3">
        <f t="shared" si="4"/>
        <v>0.2</v>
      </c>
      <c r="L22">
        <v>0</v>
      </c>
      <c r="M22" s="6"/>
      <c r="P22" s="6"/>
    </row>
    <row r="23" spans="1:16" ht="12.75">
      <c r="A23" s="2">
        <v>42064</v>
      </c>
      <c r="B23">
        <v>27</v>
      </c>
      <c r="C23">
        <v>1</v>
      </c>
      <c r="D23">
        <v>1</v>
      </c>
      <c r="E23">
        <f t="shared" si="0"/>
        <v>27</v>
      </c>
      <c r="F23" s="5">
        <f t="shared" si="1"/>
        <v>0</v>
      </c>
      <c r="G23" s="3">
        <f t="shared" si="2"/>
        <v>0.037037037037037035</v>
      </c>
      <c r="H23" s="3">
        <f>(D21+D22+D23)/(($B$21+E23)/2)</f>
        <v>0.07407407407407407</v>
      </c>
      <c r="I23" s="3">
        <f>(D15+D16+D17+D18+D19+D20+D21+D22+D23)/(($B$15+E23)/2)</f>
        <v>0.2962962962962963</v>
      </c>
      <c r="J23" s="3">
        <f t="shared" si="3"/>
        <v>0.44</v>
      </c>
      <c r="K23" s="3">
        <f t="shared" si="4"/>
        <v>0.24</v>
      </c>
      <c r="L23">
        <v>1</v>
      </c>
      <c r="M23" s="6"/>
      <c r="P23" s="6"/>
    </row>
    <row r="24" spans="1:16" ht="12.75">
      <c r="A24" s="2">
        <v>42095</v>
      </c>
      <c r="B24">
        <v>27</v>
      </c>
      <c r="C24">
        <v>0</v>
      </c>
      <c r="D24">
        <v>0</v>
      </c>
      <c r="E24">
        <f t="shared" si="0"/>
        <v>27</v>
      </c>
      <c r="F24" s="5">
        <f t="shared" si="1"/>
        <v>0</v>
      </c>
      <c r="G24" s="3">
        <f t="shared" si="2"/>
        <v>0</v>
      </c>
      <c r="H24" s="3">
        <f>(D21+D22+D23+D24)/(($B$21+E24)/2)</f>
        <v>0.07407407407407407</v>
      </c>
      <c r="I24" s="3">
        <f>(D15+D16+D17+D18+D19+D20+D21+D22+D23+D24)/(($B$15+E24)/2)</f>
        <v>0.2962962962962963</v>
      </c>
      <c r="J24" s="3">
        <f t="shared" si="3"/>
        <v>0.3673469387755102</v>
      </c>
      <c r="K24" s="3">
        <f t="shared" si="4"/>
        <v>0.24489795918367346</v>
      </c>
      <c r="L24">
        <v>0</v>
      </c>
      <c r="M24" s="6"/>
      <c r="P24" s="6"/>
    </row>
    <row r="25" spans="1:16" ht="12.75">
      <c r="A25" s="2">
        <v>42125</v>
      </c>
      <c r="B25">
        <v>27</v>
      </c>
      <c r="C25">
        <v>1</v>
      </c>
      <c r="D25">
        <v>0</v>
      </c>
      <c r="E25">
        <f t="shared" si="0"/>
        <v>28</v>
      </c>
      <c r="F25" s="5">
        <f t="shared" si="1"/>
        <v>1</v>
      </c>
      <c r="G25" s="3">
        <f t="shared" si="2"/>
        <v>0</v>
      </c>
      <c r="H25" s="3">
        <f>(D21+D22+D23+D24+D25)/(($B$21+E25)/2)</f>
        <v>0.07272727272727272</v>
      </c>
      <c r="I25" s="3">
        <f>(D15+D16+D17+D18+D19+D20+D21+D22+D23+D24+D25)/(($B$15+E25)/2)</f>
        <v>0.2909090909090909</v>
      </c>
      <c r="J25" s="3">
        <f t="shared" si="3"/>
        <v>0.32</v>
      </c>
      <c r="K25" s="3">
        <f t="shared" si="4"/>
        <v>0.24</v>
      </c>
      <c r="L25">
        <v>0</v>
      </c>
      <c r="M25" s="6"/>
      <c r="P25" s="6"/>
    </row>
    <row r="26" spans="1:13" ht="12.75">
      <c r="A26" s="2">
        <v>42156</v>
      </c>
      <c r="B26">
        <v>28</v>
      </c>
      <c r="C26">
        <v>0</v>
      </c>
      <c r="D26">
        <v>1</v>
      </c>
      <c r="E26">
        <f t="shared" si="0"/>
        <v>27</v>
      </c>
      <c r="F26" s="5">
        <f t="shared" si="1"/>
        <v>-1</v>
      </c>
      <c r="G26" s="3">
        <f t="shared" si="2"/>
        <v>0.03636363636363636</v>
      </c>
      <c r="H26" s="3">
        <f>(D21+D22+D23+D24+D25+D26)/(($B$21+E26)/2)</f>
        <v>0.1111111111111111</v>
      </c>
      <c r="I26" s="3">
        <f>(D15+D16+D17+D18+D19+D20+D21+D22+D23+D24+D25+D26)/(($B$15+E26)/2)</f>
        <v>0.3333333333333333</v>
      </c>
      <c r="J26" s="3">
        <f t="shared" si="3"/>
        <v>0.3333333333333333</v>
      </c>
      <c r="K26" s="3">
        <f t="shared" si="4"/>
        <v>0.25925925925925924</v>
      </c>
      <c r="L26">
        <v>1</v>
      </c>
      <c r="M26" s="6"/>
    </row>
    <row r="27" spans="1:16" ht="12.75">
      <c r="A27" s="2">
        <v>42186</v>
      </c>
      <c r="B27">
        <v>29</v>
      </c>
      <c r="C27">
        <v>0</v>
      </c>
      <c r="D27">
        <v>0</v>
      </c>
      <c r="E27">
        <f t="shared" si="0"/>
        <v>29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0.10714285714285714</v>
      </c>
      <c r="I27" s="3">
        <f>D27/(($B$27+E27)/2)</f>
        <v>0</v>
      </c>
      <c r="J27" s="3">
        <f t="shared" si="3"/>
        <v>0.2857142857142857</v>
      </c>
      <c r="K27" s="3">
        <f t="shared" si="4"/>
        <v>0.21428571428571427</v>
      </c>
      <c r="L27">
        <v>0</v>
      </c>
      <c r="M27" s="6"/>
      <c r="P27" s="6"/>
    </row>
    <row r="28" spans="1:13" ht="12.75">
      <c r="A28" s="2">
        <v>42217</v>
      </c>
      <c r="B28">
        <v>29</v>
      </c>
      <c r="C28">
        <v>0</v>
      </c>
      <c r="D28">
        <v>0</v>
      </c>
      <c r="E28">
        <f t="shared" si="0"/>
        <v>29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0.10714285714285714</v>
      </c>
      <c r="I28" s="3">
        <f>(D27+D28)/(($B$27+E28)/2)</f>
        <v>0</v>
      </c>
      <c r="J28" s="3">
        <f t="shared" si="3"/>
        <v>0.21818181818181817</v>
      </c>
      <c r="K28" s="3">
        <f t="shared" si="4"/>
        <v>0.18181818181818182</v>
      </c>
      <c r="L28">
        <v>0</v>
      </c>
      <c r="M28" s="6"/>
    </row>
    <row r="29" spans="1:16" ht="12.75">
      <c r="A29" s="2">
        <v>42248</v>
      </c>
      <c r="B29">
        <v>29</v>
      </c>
      <c r="C29">
        <v>1</v>
      </c>
      <c r="D29">
        <v>0</v>
      </c>
      <c r="E29">
        <f t="shared" si="0"/>
        <v>30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0.10526315789473684</v>
      </c>
      <c r="I29" s="3">
        <f>(D27+D28+D29)/(($B$27+E29)/2)</f>
        <v>0</v>
      </c>
      <c r="J29" s="3">
        <f t="shared" si="3"/>
        <v>0.20689655172413793</v>
      </c>
      <c r="K29" s="3">
        <f t="shared" si="4"/>
        <v>0.1724137931034483</v>
      </c>
      <c r="L29">
        <v>0</v>
      </c>
      <c r="M29" s="6"/>
      <c r="P29" s="6"/>
    </row>
    <row r="30" spans="1:16" ht="12.75">
      <c r="A30" s="2">
        <v>42278</v>
      </c>
      <c r="B30">
        <v>30</v>
      </c>
      <c r="C30">
        <v>0</v>
      </c>
      <c r="D30">
        <v>2</v>
      </c>
      <c r="E30">
        <f t="shared" si="0"/>
        <v>28</v>
      </c>
      <c r="F30" s="5">
        <f t="shared" si="1"/>
        <v>-2</v>
      </c>
      <c r="G30" s="3">
        <f t="shared" si="2"/>
        <v>0.06896551724137931</v>
      </c>
      <c r="H30" s="3">
        <f>(D21+D22+D23+D24+D25+D26+D27+D28+D29+D30)/(($B$21+E30)/2)</f>
        <v>0.18181818181818182</v>
      </c>
      <c r="I30" s="3">
        <f>(D27+D28+D29+D30)/(($B$27+E30)/2)</f>
        <v>0.07017543859649122</v>
      </c>
      <c r="J30" s="3">
        <f t="shared" si="3"/>
        <v>0.2545454545454545</v>
      </c>
      <c r="K30" s="3">
        <f t="shared" si="4"/>
        <v>0.2545454545454545</v>
      </c>
      <c r="L30">
        <v>2</v>
      </c>
      <c r="M30" s="6"/>
      <c r="P30" s="6"/>
    </row>
    <row r="31" spans="1:16" ht="12.75">
      <c r="A31" s="2">
        <v>42309</v>
      </c>
      <c r="B31">
        <v>28</v>
      </c>
      <c r="C31">
        <v>1</v>
      </c>
      <c r="D31">
        <v>0</v>
      </c>
      <c r="E31">
        <f t="shared" si="0"/>
        <v>29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0.17857142857142858</v>
      </c>
      <c r="I31" s="3">
        <f>(D27+D28+D29+D30+D31)/(($B$27+E31)/2)</f>
        <v>0.06896551724137931</v>
      </c>
      <c r="J31" s="3">
        <f t="shared" si="3"/>
        <v>0.21818181818181817</v>
      </c>
      <c r="K31" s="3">
        <f t="shared" si="4"/>
        <v>0.2545454545454545</v>
      </c>
      <c r="L31">
        <v>1</v>
      </c>
      <c r="M31" s="6"/>
      <c r="P31" s="6"/>
    </row>
    <row r="32" spans="1:16" ht="12.75">
      <c r="A32" s="2">
        <v>42339</v>
      </c>
      <c r="B32">
        <v>29</v>
      </c>
      <c r="C32">
        <v>0</v>
      </c>
      <c r="D32">
        <v>1</v>
      </c>
      <c r="E32">
        <f t="shared" si="0"/>
        <v>28</v>
      </c>
      <c r="F32" s="5">
        <f t="shared" si="1"/>
        <v>-1</v>
      </c>
      <c r="G32" s="3">
        <f t="shared" si="2"/>
        <v>0.03508771929824561</v>
      </c>
      <c r="H32" s="3">
        <f>(D21+D22+D23+D24+D25+D26+D27+D28+D29+D30+D31+D32)/(($B$21+E32)/2)</f>
        <v>0.21818181818181817</v>
      </c>
      <c r="I32" s="3">
        <f>(D27+D28+D29+D30+D31+D32)/(($B$27+E32)/2)</f>
        <v>0.10526315789473684</v>
      </c>
      <c r="J32" s="3">
        <f t="shared" si="3"/>
        <v>0.21818181818181817</v>
      </c>
      <c r="K32" s="3">
        <f t="shared" si="4"/>
        <v>0.2545454545454545</v>
      </c>
      <c r="L32">
        <v>1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0</v>
      </c>
      <c r="E33">
        <f t="shared" si="0"/>
        <v>29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0.10344827586206896</v>
      </c>
      <c r="J33" s="3">
        <f t="shared" si="3"/>
        <v>0.18181818181818182</v>
      </c>
      <c r="K33" s="3">
        <f t="shared" si="4"/>
        <v>0.21818181818181817</v>
      </c>
      <c r="L33">
        <v>0</v>
      </c>
      <c r="M33" s="6"/>
      <c r="P33" s="6"/>
    </row>
    <row r="34" spans="1:16" ht="12.75">
      <c r="A34" s="2">
        <v>42401</v>
      </c>
      <c r="B34">
        <v>29</v>
      </c>
      <c r="C34">
        <v>0</v>
      </c>
      <c r="D34">
        <v>0</v>
      </c>
      <c r="E34">
        <f t="shared" si="0"/>
        <v>29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0.10344827586206896</v>
      </c>
      <c r="J34" s="3">
        <f t="shared" si="3"/>
        <v>0.17857142857142858</v>
      </c>
      <c r="K34" s="3">
        <f t="shared" si="4"/>
        <v>0.21428571428571427</v>
      </c>
      <c r="L34">
        <v>0</v>
      </c>
      <c r="M34" s="6"/>
      <c r="P34" s="6"/>
    </row>
    <row r="35" spans="1:16" ht="12.75">
      <c r="A35" s="2">
        <v>42430</v>
      </c>
      <c r="B35">
        <v>29</v>
      </c>
      <c r="C35">
        <v>1</v>
      </c>
      <c r="D35">
        <v>1</v>
      </c>
      <c r="E35">
        <f t="shared" si="0"/>
        <v>29</v>
      </c>
      <c r="F35" s="5">
        <f t="shared" si="1"/>
        <v>0</v>
      </c>
      <c r="G35" s="3">
        <f t="shared" si="2"/>
        <v>0.034482758620689655</v>
      </c>
      <c r="H35" s="3">
        <f>(D33+D34+D35)/(($B$33+E35)/2)</f>
        <v>0.03508771929824561</v>
      </c>
      <c r="I35" s="3">
        <f>(D27+D28+D29+D30+D31+D32+D33+D34+D35)/(($B$27+E35)/2)</f>
        <v>0.13793103448275862</v>
      </c>
      <c r="J35" s="3">
        <f t="shared" si="3"/>
        <v>0.17857142857142858</v>
      </c>
      <c r="K35" s="3">
        <f t="shared" si="4"/>
        <v>0.21428571428571427</v>
      </c>
      <c r="L35">
        <v>1</v>
      </c>
      <c r="M35" s="6"/>
      <c r="P35" s="6"/>
    </row>
    <row r="36" spans="1:16" ht="12.75">
      <c r="A36" s="2">
        <v>42461</v>
      </c>
      <c r="B36">
        <v>29</v>
      </c>
      <c r="C36">
        <v>0</v>
      </c>
      <c r="D36">
        <v>1</v>
      </c>
      <c r="E36">
        <f t="shared" si="0"/>
        <v>28</v>
      </c>
      <c r="F36" s="5">
        <f t="shared" si="1"/>
        <v>-1</v>
      </c>
      <c r="G36" s="3">
        <f t="shared" si="2"/>
        <v>0.03508771929824561</v>
      </c>
      <c r="H36" s="3">
        <f>(D33+D34+D35+D36)/(($B$33+E36)/2)</f>
        <v>0.07142857142857142</v>
      </c>
      <c r="I36" s="3">
        <f>(D27+D28+D29+D30+D31+D32+D33+D34+D35+D36)/(($B$27+E36)/2)</f>
        <v>0.17543859649122806</v>
      </c>
      <c r="J36" s="3">
        <f>(D25+D26+D27+D28+D29+D30+D31+D32+D33+D34+D35+D36)/((B25+E36)/2)</f>
        <v>0.21818181818181817</v>
      </c>
      <c r="K36" s="3">
        <f t="shared" si="4"/>
        <v>0.2545454545454545</v>
      </c>
      <c r="L36">
        <v>1</v>
      </c>
      <c r="P36" s="6"/>
    </row>
    <row r="37" spans="1:16" ht="12.75">
      <c r="A37" s="2">
        <v>42491</v>
      </c>
      <c r="B37">
        <v>28</v>
      </c>
      <c r="C37">
        <v>1</v>
      </c>
      <c r="D37">
        <v>2</v>
      </c>
      <c r="E37">
        <f t="shared" si="0"/>
        <v>27</v>
      </c>
      <c r="F37" s="5">
        <f t="shared" si="1"/>
        <v>-1</v>
      </c>
      <c r="G37" s="3">
        <f t="shared" si="2"/>
        <v>0.07272727272727272</v>
      </c>
      <c r="H37" s="3">
        <f>(D33+D34+D35+D36+D37)/(($B$33+E37)/2)</f>
        <v>0.14545454545454545</v>
      </c>
      <c r="I37" s="3">
        <f>(D27+D28+D29+D30+D31+D32+D33+D34+D35+D36+D37)/(($B$27+E37)/2)</f>
        <v>0.25</v>
      </c>
      <c r="J37" s="3">
        <f>(D26+D27+D28+D29+D30+D31+D32+D33+D34+D35+D36+D37)/((B26+E37)/2)</f>
        <v>0.2909090909090909</v>
      </c>
      <c r="K37" s="3">
        <f t="shared" si="4"/>
        <v>0.32727272727272727</v>
      </c>
      <c r="L37">
        <v>2</v>
      </c>
      <c r="P37" s="6"/>
    </row>
    <row r="38" spans="1:16" ht="12.75">
      <c r="A38" s="2">
        <v>42522</v>
      </c>
      <c r="B38">
        <v>27</v>
      </c>
      <c r="C38">
        <v>1</v>
      </c>
      <c r="D38">
        <v>0</v>
      </c>
      <c r="E38">
        <f t="shared" si="0"/>
        <v>28</v>
      </c>
      <c r="F38" s="5">
        <f t="shared" si="1"/>
        <v>1</v>
      </c>
      <c r="G38" s="3">
        <f t="shared" si="2"/>
        <v>0</v>
      </c>
      <c r="H38" s="3">
        <f>(D33+D34+D35+D36+D37+D38)/(($B$33+E38)/2)</f>
        <v>0.14285714285714285</v>
      </c>
      <c r="I38" s="3">
        <f>(D27+D28+D29+D30+D31+D32+D33+D34+D35+D36+D37+D38)/(($B$27+E38)/2)</f>
        <v>0.24561403508771928</v>
      </c>
      <c r="J38" s="3">
        <f>(D27+D28+D29+D30+D31+D32+D33+D34+D35+D36+D37+D38)/((B27+E38)/2)</f>
        <v>0.24561403508771928</v>
      </c>
      <c r="K38" s="3">
        <f t="shared" si="4"/>
        <v>0.2807017543859649</v>
      </c>
      <c r="L38">
        <v>0</v>
      </c>
      <c r="P38" s="6"/>
    </row>
    <row r="39" spans="1:16" ht="12.75">
      <c r="A39" s="2">
        <v>42552</v>
      </c>
      <c r="B39">
        <v>28</v>
      </c>
      <c r="C39">
        <v>1</v>
      </c>
      <c r="D39">
        <v>2</v>
      </c>
      <c r="E39">
        <f t="shared" si="0"/>
        <v>27</v>
      </c>
      <c r="F39" s="5">
        <f t="shared" si="1"/>
        <v>-1</v>
      </c>
      <c r="G39" s="3">
        <f t="shared" si="2"/>
        <v>0.07272727272727272</v>
      </c>
      <c r="H39" s="3">
        <f>(D33+D34+D35+D36+D37+D38+D39)/(($B$33+E39)/2)</f>
        <v>0.21818181818181817</v>
      </c>
      <c r="I39" s="3">
        <f>D39/(($B$39+E39)/2)</f>
        <v>0.07272727272727272</v>
      </c>
      <c r="J39" s="3">
        <f aca="true" t="shared" si="5" ref="J39:J86">(D28+D29+D30+D31+D32+D33+D34+D35+D36+D37+D38+D39)/((B28+E39)/2)</f>
        <v>0.32142857142857145</v>
      </c>
      <c r="K39" s="3">
        <f t="shared" si="4"/>
        <v>0.35714285714285715</v>
      </c>
      <c r="L39">
        <v>2</v>
      </c>
      <c r="P39" s="6"/>
    </row>
    <row r="40" spans="1:16" ht="12.75">
      <c r="A40" s="2">
        <v>42583</v>
      </c>
      <c r="B40">
        <v>27</v>
      </c>
      <c r="C40">
        <v>0</v>
      </c>
      <c r="D40">
        <v>1</v>
      </c>
      <c r="E40">
        <f t="shared" si="0"/>
        <v>26</v>
      </c>
      <c r="F40" s="5">
        <f t="shared" si="1"/>
        <v>-1</v>
      </c>
      <c r="G40" s="3">
        <f t="shared" si="2"/>
        <v>0.03773584905660377</v>
      </c>
      <c r="H40" s="3">
        <f>(D33+D34+D35+D36+D37+D38+D39+D40)/(($B$33+E40)/2)</f>
        <v>0.25925925925925924</v>
      </c>
      <c r="I40" s="3">
        <f>(D39+D40)/(($B$39+E40)/2)</f>
        <v>0.1111111111111111</v>
      </c>
      <c r="J40" s="3">
        <f t="shared" si="5"/>
        <v>0.36363636363636365</v>
      </c>
      <c r="K40" s="3">
        <f t="shared" si="4"/>
        <v>0.4</v>
      </c>
      <c r="L40">
        <v>1</v>
      </c>
      <c r="P40" s="6"/>
    </row>
    <row r="41" spans="1:16" ht="12.75">
      <c r="A41" s="2">
        <v>42614</v>
      </c>
      <c r="B41">
        <v>26</v>
      </c>
      <c r="C41">
        <v>1</v>
      </c>
      <c r="D41">
        <v>0</v>
      </c>
      <c r="E41">
        <f t="shared" si="0"/>
        <v>27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0.2545454545454545</v>
      </c>
      <c r="I41" s="3">
        <f>(D39+D40+D41)/(($B$39+E41)/2)</f>
        <v>0.10909090909090909</v>
      </c>
      <c r="J41" s="3">
        <f t="shared" si="5"/>
        <v>0.3508771929824561</v>
      </c>
      <c r="K41" s="3">
        <f t="shared" si="4"/>
        <v>0.38596491228070173</v>
      </c>
      <c r="L41">
        <v>0</v>
      </c>
      <c r="P41" s="6"/>
    </row>
    <row r="42" spans="1:16" ht="12.75">
      <c r="A42" s="2">
        <v>42644</v>
      </c>
      <c r="B42">
        <v>27</v>
      </c>
      <c r="C42">
        <v>1</v>
      </c>
      <c r="D42">
        <v>1</v>
      </c>
      <c r="E42">
        <f t="shared" si="0"/>
        <v>27</v>
      </c>
      <c r="F42" s="5">
        <f t="shared" si="1"/>
        <v>0</v>
      </c>
      <c r="G42" s="3">
        <f t="shared" si="2"/>
        <v>0.037037037037037035</v>
      </c>
      <c r="H42" s="3">
        <f>(D33+D34+D35+D36+D37+D38+D39+D40+D41+D42)/(($B$33+E42)/2)</f>
        <v>0.2909090909090909</v>
      </c>
      <c r="I42" s="3">
        <f>(D39+D40+D41+D42)/(($B$39+E42)/2)</f>
        <v>0.14545454545454545</v>
      </c>
      <c r="J42" s="3">
        <f t="shared" si="5"/>
        <v>0.32727272727272727</v>
      </c>
      <c r="K42" s="3">
        <f t="shared" si="4"/>
        <v>0.36363636363636365</v>
      </c>
      <c r="L42">
        <v>1</v>
      </c>
      <c r="P42" s="6"/>
    </row>
    <row r="43" spans="1:16" ht="12.75">
      <c r="A43" s="2">
        <v>42675</v>
      </c>
      <c r="B43">
        <v>27</v>
      </c>
      <c r="C43">
        <v>1</v>
      </c>
      <c r="D43">
        <v>0</v>
      </c>
      <c r="E43">
        <f t="shared" si="0"/>
        <v>28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0.2857142857142857</v>
      </c>
      <c r="I43" s="3">
        <f>(D39+D40+D41+D42+D43)/(($B$39+E43)/2)</f>
        <v>0.14285714285714285</v>
      </c>
      <c r="J43" s="3">
        <f t="shared" si="5"/>
        <v>0.3157894736842105</v>
      </c>
      <c r="K43" s="3">
        <f t="shared" si="4"/>
        <v>0.3157894736842105</v>
      </c>
      <c r="L43">
        <v>0</v>
      </c>
      <c r="P43" s="6"/>
    </row>
    <row r="44" spans="1:16" ht="12.75">
      <c r="A44" s="2">
        <v>42705</v>
      </c>
      <c r="B44">
        <v>28</v>
      </c>
      <c r="C44">
        <v>1</v>
      </c>
      <c r="D44">
        <v>0</v>
      </c>
      <c r="E44">
        <f t="shared" si="0"/>
        <v>29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0.2807017543859649</v>
      </c>
      <c r="I44" s="3">
        <f>(D39+D40+D41+D42+D43+D44)/(($B$39+E44)/2)</f>
        <v>0.14035087719298245</v>
      </c>
      <c r="J44" s="3">
        <f t="shared" si="5"/>
        <v>0.2807017543859649</v>
      </c>
      <c r="K44" s="3">
        <f t="shared" si="4"/>
        <v>0.2807017543859649</v>
      </c>
      <c r="L44">
        <v>0</v>
      </c>
      <c r="P44" s="6"/>
    </row>
    <row r="45" spans="1:12" ht="12.75">
      <c r="A45" s="2">
        <v>42736</v>
      </c>
      <c r="B45">
        <v>29</v>
      </c>
      <c r="C45">
        <v>0</v>
      </c>
      <c r="D45">
        <v>0</v>
      </c>
      <c r="E45">
        <f t="shared" si="0"/>
        <v>29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0.14035087719298245</v>
      </c>
      <c r="J45" s="3">
        <f t="shared" si="5"/>
        <v>0.27586206896551724</v>
      </c>
      <c r="K45" s="3">
        <f t="shared" si="4"/>
        <v>0.27586206896551724</v>
      </c>
      <c r="L45">
        <v>0</v>
      </c>
    </row>
    <row r="46" spans="1:16" ht="12.75">
      <c r="A46" s="2">
        <v>42767</v>
      </c>
      <c r="B46">
        <v>29</v>
      </c>
      <c r="C46">
        <v>0</v>
      </c>
      <c r="D46">
        <v>0</v>
      </c>
      <c r="E46">
        <f t="shared" si="0"/>
        <v>29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0.14035087719298245</v>
      </c>
      <c r="J46" s="3">
        <f t="shared" si="5"/>
        <v>0.27586206896551724</v>
      </c>
      <c r="K46" s="3">
        <f t="shared" si="4"/>
        <v>0.27586206896551724</v>
      </c>
      <c r="L46">
        <v>0</v>
      </c>
      <c r="P46" s="6"/>
    </row>
    <row r="47" spans="1:16" ht="12.75">
      <c r="A47" s="2">
        <v>42795</v>
      </c>
      <c r="B47">
        <v>29</v>
      </c>
      <c r="C47">
        <v>1</v>
      </c>
      <c r="D47">
        <v>0</v>
      </c>
      <c r="E47">
        <f t="shared" si="0"/>
        <v>30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0.13793103448275862</v>
      </c>
      <c r="J47" s="3">
        <f t="shared" si="5"/>
        <v>0.23728813559322035</v>
      </c>
      <c r="K47" s="3">
        <f t="shared" si="4"/>
        <v>0.23728813559322035</v>
      </c>
      <c r="L47">
        <v>0</v>
      </c>
      <c r="P47" s="6"/>
    </row>
    <row r="48" spans="1:16" ht="12.75">
      <c r="A48" s="2">
        <v>42826</v>
      </c>
      <c r="B48">
        <v>30</v>
      </c>
      <c r="C48">
        <v>1</v>
      </c>
      <c r="D48">
        <v>2</v>
      </c>
      <c r="E48">
        <f t="shared" si="0"/>
        <v>29</v>
      </c>
      <c r="F48" s="5">
        <f t="shared" si="1"/>
        <v>-1</v>
      </c>
      <c r="G48" s="3">
        <f t="shared" si="2"/>
        <v>0.06779661016949153</v>
      </c>
      <c r="H48" s="3">
        <f>(D45+D46+D47+D48)/(($B$45+E48)/2)</f>
        <v>0.06896551724137931</v>
      </c>
      <c r="I48" s="3">
        <f>(D39+D40+D41+D42+D43+D44+D45+D46+D47+D48)/(($B$39+E48)/2)</f>
        <v>0.21052631578947367</v>
      </c>
      <c r="J48" s="3">
        <f t="shared" si="5"/>
        <v>0.2807017543859649</v>
      </c>
      <c r="K48" s="3">
        <f t="shared" si="4"/>
        <v>0.2807017543859649</v>
      </c>
      <c r="L48">
        <v>2</v>
      </c>
      <c r="P48" s="6"/>
    </row>
    <row r="49" spans="1:16" ht="12.75">
      <c r="A49" s="2">
        <v>42856</v>
      </c>
      <c r="B49">
        <v>29</v>
      </c>
      <c r="C49">
        <v>0</v>
      </c>
      <c r="D49">
        <v>0</v>
      </c>
      <c r="E49">
        <f t="shared" si="0"/>
        <v>29</v>
      </c>
      <c r="F49" s="5">
        <f t="shared" si="1"/>
        <v>0</v>
      </c>
      <c r="G49" s="3">
        <f t="shared" si="2"/>
        <v>0</v>
      </c>
      <c r="H49" s="3">
        <f>(D45+D46+D47+D48+D49)/(($B$45+E49)/2)</f>
        <v>0.06896551724137931</v>
      </c>
      <c r="I49" s="3">
        <f>(D39+D40+D41+D42+D43+D44+D45+D46+D47+D48+D49)/(($B$39+E49)/2)</f>
        <v>0.21052631578947367</v>
      </c>
      <c r="J49" s="3">
        <f t="shared" si="5"/>
        <v>0.21428571428571427</v>
      </c>
      <c r="K49" s="3">
        <f t="shared" si="4"/>
        <v>0.21428571428571427</v>
      </c>
      <c r="L49">
        <v>0</v>
      </c>
      <c r="P49" s="6"/>
    </row>
    <row r="50" spans="1:16" ht="12.75">
      <c r="A50" s="2">
        <v>42887</v>
      </c>
      <c r="B50">
        <v>29</v>
      </c>
      <c r="C50">
        <v>0</v>
      </c>
      <c r="D50">
        <v>0</v>
      </c>
      <c r="E50">
        <f t="shared" si="0"/>
        <v>29</v>
      </c>
      <c r="F50" s="5">
        <f t="shared" si="1"/>
        <v>0</v>
      </c>
      <c r="G50" s="3">
        <f t="shared" si="2"/>
        <v>0</v>
      </c>
      <c r="H50" s="3">
        <f>(D45+D46+D47+D48+D49+D50)/(($B$45+E50)/2)</f>
        <v>0.06896551724137931</v>
      </c>
      <c r="I50" s="3">
        <f>(D39+D40+D41+D42+D43+D44+D45+D46+D47+D48+D49+D50)/(($B$39+E50)/2)</f>
        <v>0.21052631578947367</v>
      </c>
      <c r="J50" s="3">
        <f t="shared" si="5"/>
        <v>0.21052631578947367</v>
      </c>
      <c r="K50" s="3">
        <f t="shared" si="4"/>
        <v>0.21052631578947367</v>
      </c>
      <c r="L50">
        <v>0</v>
      </c>
      <c r="P50" s="6"/>
    </row>
    <row r="51" spans="1:16" ht="12.75">
      <c r="A51" s="2">
        <v>42917</v>
      </c>
      <c r="B51">
        <v>29</v>
      </c>
      <c r="C51">
        <v>0</v>
      </c>
      <c r="D51">
        <v>0</v>
      </c>
      <c r="E51">
        <f t="shared" si="0"/>
        <v>29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0.06896551724137931</v>
      </c>
      <c r="I51" s="3">
        <f>D51/(($B$51+E51)/2)</f>
        <v>0</v>
      </c>
      <c r="J51" s="3">
        <f t="shared" si="5"/>
        <v>0.14285714285714285</v>
      </c>
      <c r="K51" s="3">
        <f t="shared" si="4"/>
        <v>0.14285714285714285</v>
      </c>
      <c r="L51">
        <v>0</v>
      </c>
      <c r="P51" s="6"/>
    </row>
    <row r="52" spans="1:16" ht="12.75">
      <c r="A52" s="2">
        <v>42948</v>
      </c>
      <c r="B52">
        <v>29</v>
      </c>
      <c r="C52">
        <v>1</v>
      </c>
      <c r="D52">
        <v>0</v>
      </c>
      <c r="E52">
        <f t="shared" si="0"/>
        <v>30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0.06779661016949153</v>
      </c>
      <c r="I52" s="3">
        <f>(D51+D52)/(($B$51+E52)/2)</f>
        <v>0</v>
      </c>
      <c r="J52" s="3">
        <f t="shared" si="5"/>
        <v>0.10714285714285714</v>
      </c>
      <c r="K52" s="3">
        <f t="shared" si="4"/>
        <v>0.10714285714285714</v>
      </c>
      <c r="L52">
        <v>0</v>
      </c>
      <c r="P52" s="6"/>
    </row>
    <row r="53" spans="1:16" ht="12.75">
      <c r="A53" s="2">
        <v>42979</v>
      </c>
      <c r="B53">
        <v>30</v>
      </c>
      <c r="C53">
        <v>0</v>
      </c>
      <c r="D53">
        <v>0</v>
      </c>
      <c r="E53">
        <f t="shared" si="0"/>
        <v>30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0.06779661016949153</v>
      </c>
      <c r="I53" s="3">
        <f>(D51+D52+D53)/(($B$51+E53)/2)</f>
        <v>0</v>
      </c>
      <c r="J53" s="3">
        <f t="shared" si="5"/>
        <v>0.10526315789473684</v>
      </c>
      <c r="K53" s="3">
        <f t="shared" si="4"/>
        <v>0.10526315789473684</v>
      </c>
      <c r="L53">
        <v>0</v>
      </c>
      <c r="P53" s="6"/>
    </row>
    <row r="54" spans="1:16" ht="12.75">
      <c r="A54" s="2">
        <v>43009</v>
      </c>
      <c r="B54">
        <v>30</v>
      </c>
      <c r="C54">
        <v>0</v>
      </c>
      <c r="D54">
        <v>0</v>
      </c>
      <c r="E54">
        <f t="shared" si="0"/>
        <v>30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0.06779661016949153</v>
      </c>
      <c r="I54" s="3">
        <f>(D51+D52+D53+D54)/(($B$51+E54)/2)</f>
        <v>0</v>
      </c>
      <c r="J54" s="3">
        <f t="shared" si="5"/>
        <v>0.07017543859649122</v>
      </c>
      <c r="K54" s="3">
        <f t="shared" si="4"/>
        <v>0.07017543859649122</v>
      </c>
      <c r="L54">
        <v>0</v>
      </c>
      <c r="P54" s="6"/>
    </row>
    <row r="55" spans="1:16" ht="12.75">
      <c r="A55" s="2">
        <v>43040</v>
      </c>
      <c r="B55">
        <v>30</v>
      </c>
      <c r="C55">
        <v>1</v>
      </c>
      <c r="D55">
        <v>2</v>
      </c>
      <c r="E55">
        <f t="shared" si="0"/>
        <v>29</v>
      </c>
      <c r="F55" s="5">
        <f t="shared" si="1"/>
        <v>-1</v>
      </c>
      <c r="G55" s="3">
        <f t="shared" si="2"/>
        <v>0.06779661016949153</v>
      </c>
      <c r="H55" s="3">
        <f>(D45+D46+D47+D48+D49+D50+D51+D52+D53+D54+D55)/(($B$45+E55)/2)</f>
        <v>0.13793103448275862</v>
      </c>
      <c r="I55" s="3">
        <f>(D51+D52+D53+D54+D55)/(($B$51+E55)/2)</f>
        <v>0.06896551724137931</v>
      </c>
      <c r="J55" s="3">
        <f t="shared" si="5"/>
        <v>0.14035087719298245</v>
      </c>
      <c r="K55" s="3">
        <f t="shared" si="4"/>
        <v>0.14035087719298245</v>
      </c>
      <c r="L55">
        <v>2</v>
      </c>
      <c r="P55" s="6"/>
    </row>
    <row r="56" spans="1:16" ht="12.75">
      <c r="A56" s="2">
        <v>43070</v>
      </c>
      <c r="B56">
        <v>29</v>
      </c>
      <c r="C56">
        <v>2</v>
      </c>
      <c r="D56">
        <v>4</v>
      </c>
      <c r="E56">
        <f t="shared" si="0"/>
        <v>27</v>
      </c>
      <c r="F56" s="5">
        <f t="shared" si="1"/>
        <v>-2</v>
      </c>
      <c r="G56" s="3">
        <f t="shared" si="2"/>
        <v>0.14285714285714285</v>
      </c>
      <c r="H56" s="3">
        <f>(D45+D46+D47+D48+D49+D50+D51+D52+D53+D54+D55+D56)/(($B$45+E56)/2)</f>
        <v>0.2857142857142857</v>
      </c>
      <c r="I56" s="3">
        <f>(D51+D52+D53+D54+D55+D56)/(($B$51+E56)/2)</f>
        <v>0.21428571428571427</v>
      </c>
      <c r="J56" s="3">
        <f t="shared" si="5"/>
        <v>0.2857142857142857</v>
      </c>
      <c r="K56" s="3">
        <f t="shared" si="4"/>
        <v>0.2857142857142857</v>
      </c>
      <c r="L56">
        <v>4</v>
      </c>
      <c r="P56" s="6"/>
    </row>
    <row r="57" spans="1:16" ht="12.75">
      <c r="A57" s="2">
        <v>43101</v>
      </c>
      <c r="B57">
        <v>27</v>
      </c>
      <c r="C57">
        <v>3</v>
      </c>
      <c r="D57">
        <v>1</v>
      </c>
      <c r="E57">
        <f t="shared" si="0"/>
        <v>29</v>
      </c>
      <c r="F57" s="5">
        <f t="shared" si="1"/>
        <v>2</v>
      </c>
      <c r="G57" s="3">
        <f t="shared" si="2"/>
        <v>0.03571428571428571</v>
      </c>
      <c r="H57" s="3">
        <f>(D57)/(($B$57+E57)/2)</f>
        <v>0.03571428571428571</v>
      </c>
      <c r="I57" s="3">
        <f>(D51+D52+D53+D54+D55+D56+D57)/(($B$51+E57)/2)</f>
        <v>0.2413793103448276</v>
      </c>
      <c r="J57" s="3">
        <f t="shared" si="5"/>
        <v>0.3103448275862069</v>
      </c>
      <c r="K57" s="3">
        <f t="shared" si="4"/>
        <v>0.3103448275862069</v>
      </c>
      <c r="L57">
        <v>1</v>
      </c>
      <c r="P57" s="6"/>
    </row>
    <row r="58" spans="1:16" ht="12.75">
      <c r="A58" s="9">
        <v>43132</v>
      </c>
      <c r="B58" s="10">
        <v>29</v>
      </c>
      <c r="C58" s="10">
        <v>6</v>
      </c>
      <c r="D58" s="10">
        <v>4</v>
      </c>
      <c r="E58" s="10">
        <f t="shared" si="0"/>
        <v>31</v>
      </c>
      <c r="F58" s="11">
        <f t="shared" si="1"/>
        <v>2</v>
      </c>
      <c r="G58" s="13">
        <f t="shared" si="2"/>
        <v>0.13333333333333333</v>
      </c>
      <c r="H58" s="13">
        <f>(D57+D58)/(($B$57+E58)/2)</f>
        <v>0.1724137931034483</v>
      </c>
      <c r="I58" s="13">
        <f>(D51+D52+D53+D54+D55+D56+D57+D58)/(($B$51+E58)/2)</f>
        <v>0.36666666666666664</v>
      </c>
      <c r="J58" s="13">
        <f t="shared" si="5"/>
        <v>0.43333333333333335</v>
      </c>
      <c r="K58" s="13">
        <f t="shared" si="4"/>
        <v>0.43333333333333335</v>
      </c>
      <c r="L58" s="10">
        <v>4</v>
      </c>
      <c r="M58" s="10"/>
      <c r="O58" s="6"/>
      <c r="P58" s="6" t="s">
        <v>14</v>
      </c>
    </row>
    <row r="59" spans="1:16" ht="12.75">
      <c r="A59" s="9">
        <v>43160</v>
      </c>
      <c r="B59" s="10">
        <v>31</v>
      </c>
      <c r="C59" s="10">
        <v>3</v>
      </c>
      <c r="D59" s="10">
        <v>5</v>
      </c>
      <c r="E59" s="10">
        <f t="shared" si="0"/>
        <v>29</v>
      </c>
      <c r="F59" s="11">
        <f t="shared" si="1"/>
        <v>-2</v>
      </c>
      <c r="G59" s="13">
        <f t="shared" si="2"/>
        <v>0.16666666666666666</v>
      </c>
      <c r="H59" s="13">
        <f>(D57+D58+D59)/(($B$57+E59)/2)</f>
        <v>0.35714285714285715</v>
      </c>
      <c r="I59" s="13">
        <f>(D51+D52+D53+D54+D55+D56+D57+D58+D59)/(($B$51+E59)/2)</f>
        <v>0.5517241379310345</v>
      </c>
      <c r="J59" s="13">
        <f t="shared" si="5"/>
        <v>0.6101694915254238</v>
      </c>
      <c r="K59" s="13">
        <f t="shared" si="4"/>
        <v>0.6101694915254238</v>
      </c>
      <c r="L59" s="10">
        <v>5</v>
      </c>
      <c r="M59" s="10"/>
      <c r="O59" s="6"/>
      <c r="P59" s="6" t="s">
        <v>14</v>
      </c>
    </row>
    <row r="60" spans="1:16" ht="12.75">
      <c r="A60" s="2">
        <v>43191</v>
      </c>
      <c r="B60">
        <v>29</v>
      </c>
      <c r="C60">
        <v>1</v>
      </c>
      <c r="D60">
        <v>0</v>
      </c>
      <c r="E60">
        <f t="shared" si="0"/>
        <v>30</v>
      </c>
      <c r="F60" s="5">
        <f t="shared" si="1"/>
        <v>1</v>
      </c>
      <c r="G60" s="3">
        <f t="shared" si="2"/>
        <v>0</v>
      </c>
      <c r="H60" s="3">
        <f>(D57+D58+D59+D60)/(($B$57+E60)/2)</f>
        <v>0.3508771929824561</v>
      </c>
      <c r="I60" s="3">
        <f>(D51+D52+D53+D54+D55+D56+D57+D58+D59+D60)/(($B$51+E60)/2)</f>
        <v>0.5423728813559322</v>
      </c>
      <c r="J60" s="3">
        <f t="shared" si="5"/>
        <v>0.5423728813559322</v>
      </c>
      <c r="K60" s="3">
        <f t="shared" si="4"/>
        <v>0.5423728813559322</v>
      </c>
      <c r="L60">
        <v>0</v>
      </c>
      <c r="P60" s="6"/>
    </row>
    <row r="61" spans="1:16" ht="12.75">
      <c r="A61" s="2">
        <v>43221</v>
      </c>
      <c r="B61">
        <v>30</v>
      </c>
      <c r="C61">
        <v>1</v>
      </c>
      <c r="D61">
        <v>1</v>
      </c>
      <c r="E61">
        <f t="shared" si="0"/>
        <v>30</v>
      </c>
      <c r="F61" s="5">
        <f t="shared" si="1"/>
        <v>0</v>
      </c>
      <c r="G61" s="3">
        <f t="shared" si="2"/>
        <v>0.03333333333333333</v>
      </c>
      <c r="H61" s="3">
        <f>(D57+D58+D59+D60+D61)/(($B$57+E61)/2)</f>
        <v>0.38596491228070173</v>
      </c>
      <c r="I61" s="3">
        <f>(D51+D52+D53+D54+D55+D56+D57+D58+D59+D60+D61)/(($B$51+E61)/2)</f>
        <v>0.576271186440678</v>
      </c>
      <c r="J61" s="3">
        <f t="shared" si="5"/>
        <v>0.576271186440678</v>
      </c>
      <c r="K61" s="3">
        <f t="shared" si="4"/>
        <v>0.576271186440678</v>
      </c>
      <c r="L61">
        <v>1</v>
      </c>
      <c r="P61" s="6"/>
    </row>
    <row r="62" spans="1:16" ht="12.75">
      <c r="A62" s="2">
        <v>43252</v>
      </c>
      <c r="B62">
        <v>30</v>
      </c>
      <c r="C62">
        <v>0</v>
      </c>
      <c r="D62">
        <v>0</v>
      </c>
      <c r="E62">
        <f t="shared" si="0"/>
        <v>30</v>
      </c>
      <c r="F62" s="5">
        <f t="shared" si="1"/>
        <v>0</v>
      </c>
      <c r="G62" s="3">
        <f t="shared" si="2"/>
        <v>0</v>
      </c>
      <c r="H62" s="3">
        <f>(D57+D58+D59+D60+D61+D62)/(($B$57+E62)/2)</f>
        <v>0.38596491228070173</v>
      </c>
      <c r="I62" s="3">
        <f>(D51+D52+D53+D54+D55+D56+D57+D58+D59+D60+D61+D62)/(($B$51+E62)/2)</f>
        <v>0.576271186440678</v>
      </c>
      <c r="J62" s="3">
        <f t="shared" si="5"/>
        <v>0.576271186440678</v>
      </c>
      <c r="K62" s="3">
        <f t="shared" si="4"/>
        <v>0.576271186440678</v>
      </c>
      <c r="L62">
        <v>0</v>
      </c>
      <c r="P62" s="6"/>
    </row>
    <row r="63" spans="1:16" ht="12.75">
      <c r="A63" s="2">
        <v>43282</v>
      </c>
      <c r="B63">
        <v>30</v>
      </c>
      <c r="C63">
        <v>1</v>
      </c>
      <c r="D63">
        <v>0</v>
      </c>
      <c r="E63">
        <f t="shared" si="0"/>
        <v>31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0.3793103448275862</v>
      </c>
      <c r="I63" s="3">
        <f>(D63)/(($B$63+E63)/2)</f>
        <v>0</v>
      </c>
      <c r="J63" s="3">
        <f t="shared" si="5"/>
        <v>0.5666666666666667</v>
      </c>
      <c r="K63" s="3">
        <f t="shared" si="4"/>
        <v>0.5666666666666667</v>
      </c>
      <c r="L63">
        <v>0</v>
      </c>
      <c r="P63" s="6"/>
    </row>
    <row r="64" spans="1:16" ht="12.75">
      <c r="A64" s="2">
        <v>43313</v>
      </c>
      <c r="B64">
        <v>31</v>
      </c>
      <c r="C64">
        <v>0</v>
      </c>
      <c r="D64">
        <v>0</v>
      </c>
      <c r="E64">
        <f t="shared" si="0"/>
        <v>31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0.3793103448275862</v>
      </c>
      <c r="I64" s="3">
        <f>(D63+D64)/(($B$63+E64)/2)</f>
        <v>0</v>
      </c>
      <c r="J64" s="3">
        <f t="shared" si="5"/>
        <v>0.5573770491803278</v>
      </c>
      <c r="K64" s="3">
        <f t="shared" si="4"/>
        <v>0.5573770491803278</v>
      </c>
      <c r="L64">
        <v>0</v>
      </c>
      <c r="P64" s="6"/>
    </row>
    <row r="65" spans="1:16" ht="12.75">
      <c r="A65" s="2">
        <v>43344</v>
      </c>
      <c r="B65">
        <v>31</v>
      </c>
      <c r="C65">
        <v>0</v>
      </c>
      <c r="D65">
        <v>0</v>
      </c>
      <c r="E65">
        <f t="shared" si="0"/>
        <v>31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0.3793103448275862</v>
      </c>
      <c r="I65" s="3">
        <f>(D63+D64+D65)/(($B$63+E65)/2)</f>
        <v>0</v>
      </c>
      <c r="J65" s="3">
        <f t="shared" si="5"/>
        <v>0.5573770491803278</v>
      </c>
      <c r="K65" s="3">
        <f t="shared" si="4"/>
        <v>0.5573770491803278</v>
      </c>
      <c r="L65">
        <v>0</v>
      </c>
      <c r="P65" s="6"/>
    </row>
    <row r="66" spans="1:16" ht="12.75">
      <c r="A66" s="2">
        <v>43374</v>
      </c>
      <c r="B66">
        <v>31</v>
      </c>
      <c r="C66">
        <v>0</v>
      </c>
      <c r="D66">
        <v>1</v>
      </c>
      <c r="E66">
        <f t="shared" si="0"/>
        <v>30</v>
      </c>
      <c r="F66" s="5">
        <f t="shared" si="1"/>
        <v>-1</v>
      </c>
      <c r="G66" s="3">
        <f t="shared" si="2"/>
        <v>0.03278688524590164</v>
      </c>
      <c r="H66" s="3">
        <f>(D57+D58+D59+D60+D61+D62+D63+D64+D65+D66)/(($B$57+E66)/2)</f>
        <v>0.42105263157894735</v>
      </c>
      <c r="I66" s="3">
        <f>(D63+D64+D65+D66)/(($B$63+E66)/2)</f>
        <v>0.03333333333333333</v>
      </c>
      <c r="J66" s="3">
        <f t="shared" si="5"/>
        <v>0.6</v>
      </c>
      <c r="K66" s="3">
        <f t="shared" si="4"/>
        <v>0.5666666666666667</v>
      </c>
      <c r="L66">
        <v>0</v>
      </c>
      <c r="M66">
        <v>1</v>
      </c>
      <c r="P66" s="6"/>
    </row>
    <row r="67" spans="1:16" ht="12.75">
      <c r="A67" s="2">
        <v>43405</v>
      </c>
      <c r="B67">
        <v>30</v>
      </c>
      <c r="C67">
        <v>1</v>
      </c>
      <c r="D67">
        <v>1</v>
      </c>
      <c r="E67">
        <f aca="true" t="shared" si="6" ref="E67:E86">B67+C67-D67</f>
        <v>30</v>
      </c>
      <c r="F67" s="5">
        <f aca="true" t="shared" si="7" ref="F67:F86">C67-D67</f>
        <v>0</v>
      </c>
      <c r="G67" s="3">
        <f aca="true" t="shared" si="8" ref="G67:G86">D67/((B67+E67)/2)</f>
        <v>0.03333333333333333</v>
      </c>
      <c r="H67" s="3">
        <f>(D57+D58+D59+D60+D61+D62+D63+D64+D65+D66+D67)/(($B$57+E67)/2)</f>
        <v>0.45614035087719296</v>
      </c>
      <c r="I67" s="3">
        <f>(D63+D64+D65+D66+D67)/(($B$63+E67)/2)</f>
        <v>0.06666666666666667</v>
      </c>
      <c r="J67" s="3">
        <f t="shared" si="5"/>
        <v>0.576271186440678</v>
      </c>
      <c r="K67" s="3">
        <f t="shared" si="4"/>
        <v>0.5423728813559322</v>
      </c>
      <c r="L67">
        <v>1</v>
      </c>
      <c r="P67" s="6"/>
    </row>
    <row r="68" spans="1:12" ht="12.75">
      <c r="A68" s="2">
        <v>43435</v>
      </c>
      <c r="B68">
        <v>30</v>
      </c>
      <c r="C68">
        <v>1</v>
      </c>
      <c r="D68">
        <v>1</v>
      </c>
      <c r="E68">
        <f t="shared" si="6"/>
        <v>30</v>
      </c>
      <c r="F68" s="5">
        <f t="shared" si="7"/>
        <v>0</v>
      </c>
      <c r="G68" s="3">
        <f t="shared" si="8"/>
        <v>0.03333333333333333</v>
      </c>
      <c r="H68" s="3">
        <f>(D57+D58+D59+D60+D61+D62+D63+D64+D65+D66+D67+D68)/(($B$57+E68)/2)</f>
        <v>0.49122807017543857</v>
      </c>
      <c r="I68" s="3">
        <f>(D63+D64+D65+D66+D67+D68)/(($B$63+E68)/2)</f>
        <v>0.1</v>
      </c>
      <c r="J68" s="3">
        <f t="shared" si="5"/>
        <v>0.49122807017543857</v>
      </c>
      <c r="K68" s="3">
        <f t="shared" si="4"/>
        <v>0.45614035087719296</v>
      </c>
      <c r="L68">
        <v>1</v>
      </c>
    </row>
    <row r="69" spans="1:12" ht="12.75">
      <c r="A69" s="2">
        <v>43466</v>
      </c>
      <c r="B69">
        <v>30</v>
      </c>
      <c r="C69">
        <v>1</v>
      </c>
      <c r="D69">
        <v>1</v>
      </c>
      <c r="E69">
        <f t="shared" si="6"/>
        <v>30</v>
      </c>
      <c r="F69" s="5">
        <f t="shared" si="7"/>
        <v>0</v>
      </c>
      <c r="G69" s="3">
        <f t="shared" si="8"/>
        <v>0.03333333333333333</v>
      </c>
      <c r="H69" s="3">
        <f>(D69)/(($B$69+E69)/2)</f>
        <v>0.03333333333333333</v>
      </c>
      <c r="I69" s="3">
        <f>(D63+D64+D65+D66+D67+D68+D69)/(($B$63+E69)/2)</f>
        <v>0.13333333333333333</v>
      </c>
      <c r="J69" s="3">
        <f t="shared" si="5"/>
        <v>0.4745762711864407</v>
      </c>
      <c r="K69" s="3">
        <f t="shared" si="4"/>
        <v>0.4406779661016949</v>
      </c>
      <c r="L69">
        <v>1</v>
      </c>
    </row>
    <row r="70" spans="1:12" ht="12.75">
      <c r="A70" s="2">
        <v>43497</v>
      </c>
      <c r="B70">
        <v>30</v>
      </c>
      <c r="C70">
        <v>1</v>
      </c>
      <c r="D70">
        <v>0</v>
      </c>
      <c r="E70">
        <f t="shared" si="6"/>
        <v>31</v>
      </c>
      <c r="F70" s="5">
        <f t="shared" si="7"/>
        <v>1</v>
      </c>
      <c r="G70" s="3">
        <f t="shared" si="8"/>
        <v>0</v>
      </c>
      <c r="H70" s="3">
        <f>(D69+D70)/(($B$69+E70)/2)</f>
        <v>0.03278688524590164</v>
      </c>
      <c r="I70" s="3">
        <f>(D63+D64+D65+D66+D67+D68+D69+D70)/(($B$63+E70)/2)</f>
        <v>0.13114754098360656</v>
      </c>
      <c r="J70" s="3">
        <f t="shared" si="5"/>
        <v>0.3225806451612903</v>
      </c>
      <c r="K70" s="3">
        <f t="shared" si="4"/>
        <v>0.2903225806451613</v>
      </c>
      <c r="L70">
        <v>0</v>
      </c>
    </row>
    <row r="71" spans="1:12" ht="12.75">
      <c r="A71" s="2">
        <v>43525</v>
      </c>
      <c r="B71">
        <v>31</v>
      </c>
      <c r="C71">
        <v>0</v>
      </c>
      <c r="D71">
        <v>0</v>
      </c>
      <c r="E71">
        <f t="shared" si="6"/>
        <v>31</v>
      </c>
      <c r="F71" s="5">
        <f t="shared" si="7"/>
        <v>0</v>
      </c>
      <c r="G71" s="3">
        <f t="shared" si="8"/>
        <v>0</v>
      </c>
      <c r="H71" s="3">
        <f>(D69+D70+D71)/(($B$69+E71)/2)</f>
        <v>0.03278688524590164</v>
      </c>
      <c r="I71" s="3">
        <f>(D63+D64+D65+D66+D67+D68+D69+D70+D71)/(($B$63+E71)/2)</f>
        <v>0.13114754098360656</v>
      </c>
      <c r="J71" s="3">
        <f t="shared" si="5"/>
        <v>0.16666666666666666</v>
      </c>
      <c r="K71" s="3">
        <f t="shared" si="4"/>
        <v>0.13333333333333333</v>
      </c>
      <c r="L71">
        <v>0</v>
      </c>
    </row>
    <row r="72" spans="1:12" ht="12.75">
      <c r="A72" s="2">
        <v>43556</v>
      </c>
      <c r="B72">
        <v>31</v>
      </c>
      <c r="C72">
        <v>0</v>
      </c>
      <c r="D72">
        <v>1</v>
      </c>
      <c r="E72">
        <f t="shared" si="6"/>
        <v>30</v>
      </c>
      <c r="F72" s="5">
        <f t="shared" si="7"/>
        <v>-1</v>
      </c>
      <c r="G72" s="3">
        <f t="shared" si="8"/>
        <v>0.03278688524590164</v>
      </c>
      <c r="H72" s="3">
        <f>(D69+D70+D71+D72)/(($B$69+E72)/2)</f>
        <v>0.06666666666666667</v>
      </c>
      <c r="I72" s="3">
        <f>(D63+D64+D65+D66+D67+D68+D69+D70+D71+D72)/(($B$63+E72)/2)</f>
        <v>0.16666666666666666</v>
      </c>
      <c r="J72" s="3">
        <f t="shared" si="5"/>
        <v>0.2</v>
      </c>
      <c r="K72" s="3">
        <f t="shared" si="4"/>
        <v>0.16666666666666666</v>
      </c>
      <c r="L72">
        <v>1</v>
      </c>
    </row>
    <row r="73" spans="1:12" ht="12.75">
      <c r="A73" s="2">
        <v>43586</v>
      </c>
      <c r="B73">
        <v>30</v>
      </c>
      <c r="C73">
        <v>0</v>
      </c>
      <c r="D73">
        <v>0</v>
      </c>
      <c r="E73">
        <f t="shared" si="6"/>
        <v>30</v>
      </c>
      <c r="F73" s="5">
        <f t="shared" si="7"/>
        <v>0</v>
      </c>
      <c r="G73" s="3">
        <f t="shared" si="8"/>
        <v>0</v>
      </c>
      <c r="H73" s="3">
        <f>(D69+D70+D71+D72+D73)/(($B$69+E73)/2)</f>
        <v>0.06666666666666667</v>
      </c>
      <c r="I73" s="3">
        <f>(D63+D64+D65+D66+D67+D68+D69+D70+D71+D72+D73)/(($B$63+E73)/2)</f>
        <v>0.16666666666666666</v>
      </c>
      <c r="J73" s="3">
        <f t="shared" si="5"/>
        <v>0.16666666666666666</v>
      </c>
      <c r="K73" s="3">
        <f t="shared" si="4"/>
        <v>0.13333333333333333</v>
      </c>
      <c r="L73">
        <v>0</v>
      </c>
    </row>
    <row r="74" spans="1:12" ht="12.75">
      <c r="A74" s="2">
        <v>43617</v>
      </c>
      <c r="B74">
        <v>30</v>
      </c>
      <c r="C74">
        <v>4</v>
      </c>
      <c r="D74">
        <v>4</v>
      </c>
      <c r="E74">
        <f t="shared" si="6"/>
        <v>30</v>
      </c>
      <c r="F74" s="5">
        <f t="shared" si="7"/>
        <v>0</v>
      </c>
      <c r="G74" s="3">
        <f t="shared" si="8"/>
        <v>0.13333333333333333</v>
      </c>
      <c r="H74" s="3">
        <f>(D69+D70+D71+D72+D73+D74)/(($B$69+E74)/2)</f>
        <v>0.2</v>
      </c>
      <c r="I74" s="3">
        <f>(D63+D64+D65+D66+D67+D68+D69+D70+D71+D72+D73+D74)/(($B$63+E74)/2)</f>
        <v>0.3</v>
      </c>
      <c r="J74" s="3">
        <f t="shared" si="5"/>
        <v>0.3</v>
      </c>
      <c r="K74" s="3">
        <f t="shared" si="4"/>
        <v>0.26666666666666666</v>
      </c>
      <c r="L74">
        <v>4</v>
      </c>
    </row>
    <row r="75" spans="1:12" ht="12.75">
      <c r="A75" s="2">
        <v>43647</v>
      </c>
      <c r="B75">
        <v>30</v>
      </c>
      <c r="C75">
        <v>1</v>
      </c>
      <c r="D75">
        <v>2</v>
      </c>
      <c r="E75">
        <f t="shared" si="6"/>
        <v>29</v>
      </c>
      <c r="F75" s="5">
        <f t="shared" si="7"/>
        <v>-1</v>
      </c>
      <c r="G75" s="3">
        <f t="shared" si="8"/>
        <v>0.06779661016949153</v>
      </c>
      <c r="H75" s="3">
        <f>(D69+D70+D71+D72+D73+D74+D75)/(($B$69+E75)/2)</f>
        <v>0.2711864406779661</v>
      </c>
      <c r="I75" s="3">
        <f>(D75)/(($B$75+E75)/2)</f>
        <v>0.06779661016949153</v>
      </c>
      <c r="J75" s="3">
        <f t="shared" si="5"/>
        <v>0.36666666666666664</v>
      </c>
      <c r="K75" s="3">
        <f t="shared" si="4"/>
        <v>0.3333333333333333</v>
      </c>
      <c r="L75">
        <v>2</v>
      </c>
    </row>
    <row r="76" spans="1:12" ht="12.75">
      <c r="A76" s="2">
        <v>43678</v>
      </c>
      <c r="B76">
        <v>29</v>
      </c>
      <c r="C76">
        <v>0</v>
      </c>
      <c r="D76">
        <v>0</v>
      </c>
      <c r="E76">
        <f t="shared" si="6"/>
        <v>29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0.2711864406779661</v>
      </c>
      <c r="I76" s="3">
        <f>(D75+D76)/(($B$75+E76)/2)</f>
        <v>0.06779661016949153</v>
      </c>
      <c r="J76" s="3">
        <f t="shared" si="5"/>
        <v>0.36666666666666664</v>
      </c>
      <c r="K76" s="3">
        <f t="shared" si="4"/>
        <v>0.3333333333333333</v>
      </c>
      <c r="L76">
        <v>0</v>
      </c>
    </row>
    <row r="77" spans="1:12" ht="12.75">
      <c r="A77" s="2">
        <v>43709</v>
      </c>
      <c r="B77">
        <v>29</v>
      </c>
      <c r="C77">
        <v>2</v>
      </c>
      <c r="D77">
        <v>0</v>
      </c>
      <c r="E77">
        <f t="shared" si="6"/>
        <v>31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0.26229508196721313</v>
      </c>
      <c r="I77" s="3">
        <f>(D75+D76+D77)/(($B$75+E77)/2)</f>
        <v>0.06557377049180328</v>
      </c>
      <c r="J77" s="3">
        <f t="shared" si="5"/>
        <v>0.3548387096774194</v>
      </c>
      <c r="K77" s="3">
        <f t="shared" si="4"/>
        <v>0.3225806451612903</v>
      </c>
      <c r="L77">
        <v>0</v>
      </c>
    </row>
    <row r="78" spans="1:12" ht="12.75">
      <c r="A78" s="2">
        <v>43739</v>
      </c>
      <c r="B78">
        <v>31</v>
      </c>
      <c r="C78">
        <v>0</v>
      </c>
      <c r="D78">
        <v>0</v>
      </c>
      <c r="E78">
        <f t="shared" si="6"/>
        <v>31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0.26229508196721313</v>
      </c>
      <c r="I78" s="3">
        <f>(D75+D76+D77+D78)/(($B$75+E78)/2)</f>
        <v>0.06557377049180328</v>
      </c>
      <c r="J78" s="3">
        <f t="shared" si="5"/>
        <v>0.32786885245901637</v>
      </c>
      <c r="K78" s="3">
        <f aca="true" t="shared" si="9" ref="K78:K89">((L67-O67)+(L68-O68)+(L69-O69)+(L70-O70)+(L71-O71)+(L72-O72)+(L73-O73)+(L74-O74)+(L75-O75)+(L76-O76)+(L77-O77)+(L78-O78))/((B67+E78)/2)</f>
        <v>0.32786885245901637</v>
      </c>
      <c r="L78">
        <v>0</v>
      </c>
    </row>
    <row r="79" spans="1:12" ht="12.75">
      <c r="A79" s="2">
        <v>43770</v>
      </c>
      <c r="B79">
        <v>31</v>
      </c>
      <c r="C79">
        <v>1</v>
      </c>
      <c r="D79">
        <v>1</v>
      </c>
      <c r="E79">
        <f t="shared" si="6"/>
        <v>31</v>
      </c>
      <c r="F79" s="5">
        <f t="shared" si="7"/>
        <v>0</v>
      </c>
      <c r="G79" s="3">
        <f t="shared" si="8"/>
        <v>0.03225806451612903</v>
      </c>
      <c r="H79" s="3">
        <f>(D69+D70+D71+D72+D73+D74+D75+D76+D77+D78+D79)/(($B$69+E79)/2)</f>
        <v>0.29508196721311475</v>
      </c>
      <c r="I79" s="3">
        <f>(D75+D76+D77+D78+D79)/(($B$75+E79)/2)</f>
        <v>0.09836065573770492</v>
      </c>
      <c r="J79" s="3">
        <f t="shared" si="5"/>
        <v>0.32786885245901637</v>
      </c>
      <c r="K79" s="3">
        <f t="shared" si="9"/>
        <v>0.32786885245901637</v>
      </c>
      <c r="L79">
        <v>1</v>
      </c>
    </row>
    <row r="80" spans="1:12" ht="12.75">
      <c r="A80" s="2">
        <v>43800</v>
      </c>
      <c r="B80">
        <v>31</v>
      </c>
      <c r="C80">
        <v>2</v>
      </c>
      <c r="D80">
        <v>1</v>
      </c>
      <c r="E80">
        <f t="shared" si="6"/>
        <v>32</v>
      </c>
      <c r="F80" s="5">
        <f t="shared" si="7"/>
        <v>1</v>
      </c>
      <c r="G80" s="3">
        <f t="shared" si="8"/>
        <v>0.031746031746031744</v>
      </c>
      <c r="H80" s="3">
        <f>(D69+D70+D71+D72+D73+D74+D75+D76+D77+D78+D79+D80)/(($B$69+E80)/2)</f>
        <v>0.3225806451612903</v>
      </c>
      <c r="I80" s="3">
        <f>(D75+D76+D77+D78+D79+D80)/(($B$75+E80)/2)</f>
        <v>0.12903225806451613</v>
      </c>
      <c r="J80" s="3">
        <f t="shared" si="5"/>
        <v>0.3225806451612903</v>
      </c>
      <c r="K80" s="3">
        <f t="shared" si="9"/>
        <v>0.3225806451612903</v>
      </c>
      <c r="L80">
        <v>1</v>
      </c>
    </row>
    <row r="81" spans="1:12" ht="12.75">
      <c r="A81" s="2">
        <v>43831</v>
      </c>
      <c r="B81">
        <v>32</v>
      </c>
      <c r="C81">
        <v>0</v>
      </c>
      <c r="D81">
        <v>1</v>
      </c>
      <c r="E81">
        <f t="shared" si="6"/>
        <v>31</v>
      </c>
      <c r="F81" s="5">
        <f t="shared" si="7"/>
        <v>-1</v>
      </c>
      <c r="G81" s="3">
        <f t="shared" si="8"/>
        <v>0.031746031746031744</v>
      </c>
      <c r="H81" s="3">
        <f>(D81)/(($B$81+E81)/2)</f>
        <v>0.031746031746031744</v>
      </c>
      <c r="I81" s="3">
        <f>(D75+D76+D77+D78+D79+D80+D81)/(($B$75+E81)/2)</f>
        <v>0.16393442622950818</v>
      </c>
      <c r="J81" s="3">
        <f t="shared" si="5"/>
        <v>0.32786885245901637</v>
      </c>
      <c r="K81" s="3">
        <f t="shared" si="9"/>
        <v>0.32786885245901637</v>
      </c>
      <c r="L81">
        <v>1</v>
      </c>
    </row>
    <row r="82" spans="1:12" ht="12.75">
      <c r="A82" s="2">
        <v>43862</v>
      </c>
      <c r="B82">
        <v>31</v>
      </c>
      <c r="C82">
        <v>0</v>
      </c>
      <c r="D82">
        <v>0</v>
      </c>
      <c r="E82">
        <f t="shared" si="6"/>
        <v>31</v>
      </c>
      <c r="F82" s="5">
        <f t="shared" si="7"/>
        <v>0</v>
      </c>
      <c r="G82" s="3">
        <f t="shared" si="8"/>
        <v>0</v>
      </c>
      <c r="H82" s="3">
        <f>(D81+D82)/(($B$81+E82)/2)</f>
        <v>0.031746031746031744</v>
      </c>
      <c r="I82" s="3">
        <f>(D75+D76+D77+D78+D79+D80+D81+D82)/(($B$75+E82)/2)</f>
        <v>0.16393442622950818</v>
      </c>
      <c r="J82" s="3">
        <f t="shared" si="5"/>
        <v>0.3225806451612903</v>
      </c>
      <c r="K82" s="3">
        <f t="shared" si="9"/>
        <v>0.3225806451612903</v>
      </c>
      <c r="L82">
        <v>0</v>
      </c>
    </row>
    <row r="83" spans="1:12" ht="12.75">
      <c r="A83" s="2">
        <v>43891</v>
      </c>
      <c r="B83">
        <v>31</v>
      </c>
      <c r="C83">
        <v>0</v>
      </c>
      <c r="D83">
        <v>3</v>
      </c>
      <c r="E83">
        <f t="shared" si="6"/>
        <v>28</v>
      </c>
      <c r="F83" s="5">
        <f t="shared" si="7"/>
        <v>-3</v>
      </c>
      <c r="G83" s="3">
        <f t="shared" si="8"/>
        <v>0.1016949152542373</v>
      </c>
      <c r="H83" s="3">
        <f>(D81+D82+D83)/(($B$81+E83)/2)</f>
        <v>0.13333333333333333</v>
      </c>
      <c r="I83" s="3">
        <f>(D75+D76+D77+D78+D79+D80+D81+D82+D83)/(($B$75+E83)/2)</f>
        <v>0.27586206896551724</v>
      </c>
      <c r="J83" s="3">
        <f t="shared" si="5"/>
        <v>0.4406779661016949</v>
      </c>
      <c r="K83" s="3">
        <f t="shared" si="9"/>
        <v>0.4406779661016949</v>
      </c>
      <c r="L83">
        <v>3</v>
      </c>
    </row>
    <row r="84" spans="1:12" ht="12.75">
      <c r="A84" s="2">
        <v>43922</v>
      </c>
      <c r="B84">
        <v>28</v>
      </c>
      <c r="C84">
        <v>2</v>
      </c>
      <c r="D84">
        <v>0</v>
      </c>
      <c r="E84">
        <f t="shared" si="6"/>
        <v>30</v>
      </c>
      <c r="F84" s="5">
        <f t="shared" si="7"/>
        <v>2</v>
      </c>
      <c r="G84" s="3">
        <f t="shared" si="8"/>
        <v>0</v>
      </c>
      <c r="H84" s="3">
        <f>(D81+D82+D83+D84)/(($B$81+E84)/2)</f>
        <v>0.12903225806451613</v>
      </c>
      <c r="I84" s="3">
        <f>(D75+D76+D77+D78+D79+D80+D81+D82+D83+D84)/(($B$75+E84)/2)</f>
        <v>0.26666666666666666</v>
      </c>
      <c r="J84" s="3">
        <f t="shared" si="5"/>
        <v>0.4</v>
      </c>
      <c r="K84" s="3">
        <f t="shared" si="9"/>
        <v>0.4</v>
      </c>
      <c r="L84">
        <v>0</v>
      </c>
    </row>
    <row r="85" spans="1:12" ht="12.75">
      <c r="A85" s="2">
        <v>43952</v>
      </c>
      <c r="B85">
        <v>30</v>
      </c>
      <c r="C85">
        <v>2</v>
      </c>
      <c r="D85">
        <v>1</v>
      </c>
      <c r="E85">
        <f t="shared" si="6"/>
        <v>31</v>
      </c>
      <c r="F85" s="5">
        <f t="shared" si="7"/>
        <v>1</v>
      </c>
      <c r="G85" s="3">
        <f t="shared" si="8"/>
        <v>0.03278688524590164</v>
      </c>
      <c r="H85" s="3">
        <f>(D81+D82+D83+D84+D85)/(($B$81+E85)/2)</f>
        <v>0.15873015873015872</v>
      </c>
      <c r="I85" s="3">
        <f>(D75+D76+D77+D78+D79+D80+D81+D82+D83+D84+D85)/(($B$75+E85)/2)</f>
        <v>0.29508196721311475</v>
      </c>
      <c r="J85" s="3">
        <f t="shared" si="5"/>
        <v>0.4262295081967213</v>
      </c>
      <c r="K85" s="3">
        <f t="shared" si="9"/>
        <v>0.4262295081967213</v>
      </c>
      <c r="L85">
        <v>1</v>
      </c>
    </row>
    <row r="86" spans="1:12" ht="12.75">
      <c r="A86" s="2">
        <v>43983</v>
      </c>
      <c r="B86">
        <v>31</v>
      </c>
      <c r="C86">
        <v>1</v>
      </c>
      <c r="D86">
        <v>2</v>
      </c>
      <c r="E86">
        <f t="shared" si="6"/>
        <v>30</v>
      </c>
      <c r="F86" s="5">
        <f t="shared" si="7"/>
        <v>-1</v>
      </c>
      <c r="G86" s="3">
        <f t="shared" si="8"/>
        <v>0.06557377049180328</v>
      </c>
      <c r="H86" s="3">
        <f>(D81+D82+D83+D84+D85+D86)/(($B$81+E86)/2)</f>
        <v>0.22580645161290322</v>
      </c>
      <c r="I86" s="3">
        <f>(D75+D76+D77+D78+D79+D80+D81+D82+D83+D84+D85+D86)/(($B$75+E86)/2)</f>
        <v>0.36666666666666664</v>
      </c>
      <c r="J86" s="3">
        <f t="shared" si="5"/>
        <v>0.36666666666666664</v>
      </c>
      <c r="K86" s="3">
        <f t="shared" si="9"/>
        <v>0.36666666666666664</v>
      </c>
      <c r="L86">
        <v>2</v>
      </c>
    </row>
    <row r="87" spans="1:12" ht="12.75">
      <c r="A87" s="2">
        <v>44013</v>
      </c>
      <c r="B87">
        <v>30</v>
      </c>
      <c r="C87">
        <v>0</v>
      </c>
      <c r="D87">
        <v>0</v>
      </c>
      <c r="E87">
        <f aca="true" t="shared" si="10" ref="E87:E98">B87+C87-D87</f>
        <v>30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0.22580645161290322</v>
      </c>
      <c r="I87" s="3">
        <f>(D87)/(($B$87+E87)/2)</f>
        <v>0</v>
      </c>
      <c r="J87" s="3">
        <f aca="true" t="shared" si="13" ref="J87:J110">(D76+D77+D78+D79+D80+D81+D82+D83+D84+D85+D86+D87)/((B76+E87)/2)</f>
        <v>0.3050847457627119</v>
      </c>
      <c r="K87" s="3">
        <f t="shared" si="9"/>
        <v>0.3050847457627119</v>
      </c>
      <c r="L87">
        <v>0</v>
      </c>
    </row>
    <row r="88" spans="1:12" ht="12.75">
      <c r="A88" s="2">
        <v>44044</v>
      </c>
      <c r="B88">
        <v>30</v>
      </c>
      <c r="C88">
        <v>0</v>
      </c>
      <c r="D88">
        <v>1</v>
      </c>
      <c r="E88">
        <f t="shared" si="10"/>
        <v>29</v>
      </c>
      <c r="F88" s="5">
        <f t="shared" si="11"/>
        <v>-1</v>
      </c>
      <c r="G88" s="3">
        <f t="shared" si="12"/>
        <v>0.03389830508474576</v>
      </c>
      <c r="H88" s="3">
        <f>(D81+D82+D83+D84+D85+D86+D87+D88)/(($B$81+E88)/2)</f>
        <v>0.26229508196721313</v>
      </c>
      <c r="I88" s="3">
        <f>(D87+D88)/(($B$87+E88)/2)</f>
        <v>0.03389830508474576</v>
      </c>
      <c r="J88" s="3">
        <f t="shared" si="13"/>
        <v>0.3448275862068966</v>
      </c>
      <c r="K88" s="3">
        <f t="shared" si="9"/>
        <v>0.3448275862068966</v>
      </c>
      <c r="L88">
        <v>1</v>
      </c>
    </row>
    <row r="89" spans="1:12" ht="12.75">
      <c r="A89" s="2">
        <v>44075</v>
      </c>
      <c r="B89">
        <v>29</v>
      </c>
      <c r="C89">
        <v>0</v>
      </c>
      <c r="D89">
        <v>0</v>
      </c>
      <c r="E89">
        <f t="shared" si="10"/>
        <v>29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0.26229508196721313</v>
      </c>
      <c r="I89" s="3">
        <f>(D87+D88+D89)/(($B$87+E89)/2)</f>
        <v>0.03389830508474576</v>
      </c>
      <c r="J89" s="3">
        <f t="shared" si="13"/>
        <v>0.3333333333333333</v>
      </c>
      <c r="K89" s="3">
        <f t="shared" si="9"/>
        <v>0.3333333333333333</v>
      </c>
      <c r="L89">
        <v>0</v>
      </c>
    </row>
    <row r="90" spans="1:12" ht="12.75">
      <c r="A90" s="2">
        <v>44105</v>
      </c>
      <c r="B90">
        <v>29</v>
      </c>
      <c r="C90">
        <v>1</v>
      </c>
      <c r="D90">
        <v>1</v>
      </c>
      <c r="E90">
        <f t="shared" si="10"/>
        <v>29</v>
      </c>
      <c r="F90" s="5">
        <f t="shared" si="11"/>
        <v>0</v>
      </c>
      <c r="G90" s="3">
        <f t="shared" si="12"/>
        <v>0.034482758620689655</v>
      </c>
      <c r="H90" s="3">
        <f>(D81+D82+D83+D84+D85+D86+D87+D88+D89+D90)/(($B$81+E90)/2)</f>
        <v>0.29508196721311475</v>
      </c>
      <c r="I90" s="3">
        <f>(D87+D88+D89+D90)/(($B$87+E90)/2)</f>
        <v>0.06779661016949153</v>
      </c>
      <c r="J90" s="3">
        <f t="shared" si="13"/>
        <v>0.36666666666666664</v>
      </c>
      <c r="K90" s="3">
        <f aca="true" t="shared" si="14" ref="K90:K110">((L79-O79)+(L80-O80)+(L81-O81)+(L82-O82)+(L83-O83)+(L84-O84)+(L85-O85)+(L86-O86)+(L87-O87)+(L88-O88)+(L89-O89)+(L90-O90))/((B79+E90)/2)</f>
        <v>0.36666666666666664</v>
      </c>
      <c r="L90">
        <v>1</v>
      </c>
    </row>
    <row r="91" spans="1:12" ht="12.75">
      <c r="A91" s="2">
        <v>44136</v>
      </c>
      <c r="B91">
        <v>29</v>
      </c>
      <c r="C91">
        <v>1</v>
      </c>
      <c r="D91">
        <v>1</v>
      </c>
      <c r="E91">
        <f t="shared" si="10"/>
        <v>29</v>
      </c>
      <c r="F91" s="5">
        <f t="shared" si="11"/>
        <v>0</v>
      </c>
      <c r="G91" s="3">
        <f t="shared" si="12"/>
        <v>0.034482758620689655</v>
      </c>
      <c r="H91" s="3">
        <f>(D81+D82+D83+D84+D85+D86+D87+D88+D89+D90+D91)/(($B$81+E91)/2)</f>
        <v>0.32786885245901637</v>
      </c>
      <c r="I91" s="3">
        <f>(D87+D88+D89+D90+D91)/(($B$87+E91)/2)</f>
        <v>0.1016949152542373</v>
      </c>
      <c r="J91" s="3">
        <f t="shared" si="13"/>
        <v>0.36666666666666664</v>
      </c>
      <c r="K91" s="3">
        <f t="shared" si="14"/>
        <v>0.36666666666666664</v>
      </c>
      <c r="L91">
        <v>1</v>
      </c>
    </row>
    <row r="92" spans="1:12" ht="12.75">
      <c r="A92" s="2">
        <v>44166</v>
      </c>
      <c r="B92">
        <v>29</v>
      </c>
      <c r="C92">
        <v>1</v>
      </c>
      <c r="D92">
        <v>0</v>
      </c>
      <c r="E92">
        <f t="shared" si="10"/>
        <v>30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0.3225806451612903</v>
      </c>
      <c r="I92" s="3">
        <f>(D87+D88+D89+D90+D91+D92)/(($B$87+E92)/2)</f>
        <v>0.1</v>
      </c>
      <c r="J92" s="3">
        <f t="shared" si="13"/>
        <v>0.3225806451612903</v>
      </c>
      <c r="K92" s="3">
        <f t="shared" si="14"/>
        <v>0.3225806451612903</v>
      </c>
      <c r="L92">
        <v>0</v>
      </c>
    </row>
    <row r="93" spans="1:12" ht="12.75">
      <c r="A93" s="2">
        <v>44197</v>
      </c>
      <c r="B93">
        <v>30</v>
      </c>
      <c r="C93">
        <v>0</v>
      </c>
      <c r="D93">
        <v>0</v>
      </c>
      <c r="E93">
        <f t="shared" si="10"/>
        <v>30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</v>
      </c>
      <c r="J93" s="3">
        <f t="shared" si="13"/>
        <v>0.29508196721311475</v>
      </c>
      <c r="K93" s="3">
        <f t="shared" si="14"/>
        <v>0.29508196721311475</v>
      </c>
      <c r="L93">
        <v>0</v>
      </c>
    </row>
    <row r="94" spans="1:12" ht="12.75">
      <c r="A94" s="2">
        <v>44228</v>
      </c>
      <c r="B94">
        <v>30</v>
      </c>
      <c r="C94">
        <v>0</v>
      </c>
      <c r="D94">
        <v>1</v>
      </c>
      <c r="E94">
        <f t="shared" si="10"/>
        <v>29</v>
      </c>
      <c r="F94" s="5">
        <f t="shared" si="11"/>
        <v>-1</v>
      </c>
      <c r="G94" s="3">
        <f t="shared" si="12"/>
        <v>0.03389830508474576</v>
      </c>
      <c r="H94" s="3">
        <f>(D93+D94)/(($B$93+E94)/2)</f>
        <v>0.03389830508474576</v>
      </c>
      <c r="I94" s="3">
        <f>(D87+D88+D89+D90+D91+D92+D93+D94)/(($B$87+E94)/2)</f>
        <v>0.13559322033898305</v>
      </c>
      <c r="J94" s="3">
        <f t="shared" si="13"/>
        <v>0.3333333333333333</v>
      </c>
      <c r="K94" s="3">
        <f t="shared" si="14"/>
        <v>0.3333333333333333</v>
      </c>
      <c r="L94">
        <v>1</v>
      </c>
    </row>
    <row r="95" spans="1:12" ht="12.75">
      <c r="A95" s="2">
        <v>44256</v>
      </c>
      <c r="B95">
        <v>29</v>
      </c>
      <c r="C95">
        <v>1</v>
      </c>
      <c r="D95">
        <v>0</v>
      </c>
      <c r="E95">
        <f t="shared" si="10"/>
        <v>30</v>
      </c>
      <c r="F95" s="5">
        <f t="shared" si="11"/>
        <v>1</v>
      </c>
      <c r="G95" s="3">
        <f t="shared" si="12"/>
        <v>0</v>
      </c>
      <c r="H95" s="3">
        <f>(D93+D94+D95)/(($B$93+E95)/2)</f>
        <v>0.03333333333333333</v>
      </c>
      <c r="I95" s="3">
        <f>(D87+D88+D89+D90+D91+D92+D93+D94+D95)/(($B$87+E95)/2)</f>
        <v>0.13333333333333333</v>
      </c>
      <c r="J95" s="3">
        <f t="shared" si="13"/>
        <v>0.2413793103448276</v>
      </c>
      <c r="K95" s="3">
        <f t="shared" si="14"/>
        <v>0.2413793103448276</v>
      </c>
      <c r="L95">
        <v>0</v>
      </c>
    </row>
    <row r="96" spans="1:12" ht="12.75">
      <c r="A96" s="2">
        <v>44287</v>
      </c>
      <c r="B96">
        <v>30</v>
      </c>
      <c r="C96">
        <v>0</v>
      </c>
      <c r="D96">
        <v>1</v>
      </c>
      <c r="E96">
        <f t="shared" si="10"/>
        <v>29</v>
      </c>
      <c r="F96" s="5">
        <f t="shared" si="11"/>
        <v>-1</v>
      </c>
      <c r="G96" s="3">
        <f t="shared" si="12"/>
        <v>0.03389830508474576</v>
      </c>
      <c r="H96" s="3">
        <f>(D93+D94+D95+D96)/(($B$93+E96)/2)</f>
        <v>0.06779661016949153</v>
      </c>
      <c r="I96" s="3">
        <f>(D87+D88+D89+D90+D91+D92+D93+D94+D95+D96)/(($B$87+E96)/2)</f>
        <v>0.1694915254237288</v>
      </c>
      <c r="J96" s="3">
        <f t="shared" si="13"/>
        <v>0.2711864406779661</v>
      </c>
      <c r="K96" s="3">
        <f t="shared" si="14"/>
        <v>0.2711864406779661</v>
      </c>
      <c r="L96">
        <v>1</v>
      </c>
    </row>
    <row r="97" spans="1:12" ht="12.75">
      <c r="A97" s="2">
        <v>44317</v>
      </c>
      <c r="B97">
        <v>29</v>
      </c>
      <c r="C97">
        <v>0</v>
      </c>
      <c r="D97">
        <v>0</v>
      </c>
      <c r="E97">
        <f t="shared" si="10"/>
        <v>29</v>
      </c>
      <c r="F97" s="5">
        <f t="shared" si="11"/>
        <v>0</v>
      </c>
      <c r="G97" s="3">
        <f t="shared" si="12"/>
        <v>0</v>
      </c>
      <c r="H97" s="3">
        <f>(D93+D94+D95+D96+D97)/(($B$93+E97)/2)</f>
        <v>0.06779661016949153</v>
      </c>
      <c r="I97" s="3">
        <f>(D87+D88+D89+D90+D91+D92+D93+D94+D95+D96+D97)/(($B$87+E97)/2)</f>
        <v>0.1694915254237288</v>
      </c>
      <c r="J97" s="3">
        <f t="shared" si="13"/>
        <v>0.23333333333333334</v>
      </c>
      <c r="K97" s="3">
        <f t="shared" si="14"/>
        <v>0.23333333333333334</v>
      </c>
      <c r="L97">
        <v>0</v>
      </c>
    </row>
    <row r="98" spans="1:12" ht="12.75">
      <c r="A98" s="2">
        <v>44348</v>
      </c>
      <c r="B98">
        <v>29</v>
      </c>
      <c r="C98">
        <v>1</v>
      </c>
      <c r="D98">
        <v>0</v>
      </c>
      <c r="E98">
        <f t="shared" si="10"/>
        <v>30</v>
      </c>
      <c r="F98" s="5">
        <f t="shared" si="11"/>
        <v>1</v>
      </c>
      <c r="G98" s="3">
        <f t="shared" si="12"/>
        <v>0</v>
      </c>
      <c r="H98" s="3">
        <f>(D93+D94+D95+D96+D97+D98)/(($B$93+E98)/2)</f>
        <v>0.06666666666666667</v>
      </c>
      <c r="I98" s="3">
        <f>(D87+D88+D89+D90+D91+D92+D93+D94+D95+D96+D97+D98)/(($B$87+E98)/2)</f>
        <v>0.16666666666666666</v>
      </c>
      <c r="J98" s="3">
        <f t="shared" si="13"/>
        <v>0.16666666666666666</v>
      </c>
      <c r="K98" s="3">
        <f t="shared" si="14"/>
        <v>0.16666666666666666</v>
      </c>
      <c r="L98">
        <v>0</v>
      </c>
    </row>
    <row r="99" spans="1:12" ht="12.75">
      <c r="A99" s="2">
        <v>44378</v>
      </c>
      <c r="B99">
        <v>30</v>
      </c>
      <c r="C99">
        <v>1</v>
      </c>
      <c r="D99">
        <v>1</v>
      </c>
      <c r="E99">
        <f aca="true" t="shared" si="15" ref="E99:E110">B99+C99-D99</f>
        <v>30</v>
      </c>
      <c r="F99" s="5">
        <f aca="true" t="shared" si="16" ref="F99:F110">C99-D99</f>
        <v>0</v>
      </c>
      <c r="G99" s="3">
        <f aca="true" t="shared" si="17" ref="G99:G110">D99/((B99+E99)/2)</f>
        <v>0.03333333333333333</v>
      </c>
      <c r="H99" s="3">
        <f>(D93+D94+D95+D96+D97+D98+D99)/(($B$93+E99)/2)</f>
        <v>0.1</v>
      </c>
      <c r="I99" s="3">
        <f>(D99)/(($B$99+E99)/2)</f>
        <v>0.03333333333333333</v>
      </c>
      <c r="J99" s="3">
        <f t="shared" si="13"/>
        <v>0.2</v>
      </c>
      <c r="K99" s="3">
        <f t="shared" si="14"/>
        <v>0.2</v>
      </c>
      <c r="L99">
        <v>1</v>
      </c>
    </row>
    <row r="100" spans="1:12" ht="12.75">
      <c r="A100" s="2">
        <v>44409</v>
      </c>
      <c r="B100">
        <v>30</v>
      </c>
      <c r="C100">
        <v>0</v>
      </c>
      <c r="D100">
        <v>0</v>
      </c>
      <c r="E100">
        <f t="shared" si="15"/>
        <v>30</v>
      </c>
      <c r="F100" s="5">
        <f t="shared" si="16"/>
        <v>0</v>
      </c>
      <c r="G100" s="3">
        <f t="shared" si="17"/>
        <v>0</v>
      </c>
      <c r="H100" s="3">
        <f>(D93+D94+D95+D96+D97+D98+D99+D100)/(($B$93+E100)/2)</f>
        <v>0.1</v>
      </c>
      <c r="I100" s="3">
        <f>(D99+D100)/(($B$99+E100)/2)</f>
        <v>0.03333333333333333</v>
      </c>
      <c r="J100" s="3">
        <f t="shared" si="13"/>
        <v>0.1694915254237288</v>
      </c>
      <c r="K100" s="3">
        <f t="shared" si="14"/>
        <v>0.1694915254237288</v>
      </c>
      <c r="L100">
        <v>0</v>
      </c>
    </row>
    <row r="101" spans="1:12" ht="12.75">
      <c r="A101" s="2">
        <v>44440</v>
      </c>
      <c r="B101">
        <v>30</v>
      </c>
      <c r="C101">
        <v>0</v>
      </c>
      <c r="D101">
        <v>2</v>
      </c>
      <c r="E101">
        <f t="shared" si="15"/>
        <v>28</v>
      </c>
      <c r="F101" s="5">
        <f t="shared" si="16"/>
        <v>-2</v>
      </c>
      <c r="G101" s="3">
        <f t="shared" si="17"/>
        <v>0.06896551724137931</v>
      </c>
      <c r="H101" s="3">
        <f>(D93+D94+D95+D96+D97+D98+D99+D100+D101)/(($B$93+E101)/2)</f>
        <v>0.1724137931034483</v>
      </c>
      <c r="I101" s="3">
        <f>(D99+D100+D101)/(($B$99+E101)/2)</f>
        <v>0.10344827586206896</v>
      </c>
      <c r="J101" s="3">
        <f t="shared" si="13"/>
        <v>0.24561403508771928</v>
      </c>
      <c r="K101" s="3">
        <f t="shared" si="14"/>
        <v>0.24561403508771928</v>
      </c>
      <c r="L101">
        <v>2</v>
      </c>
    </row>
    <row r="102" spans="1:13" ht="12.75">
      <c r="A102" s="2">
        <v>44470</v>
      </c>
      <c r="B102">
        <v>28</v>
      </c>
      <c r="C102">
        <v>1</v>
      </c>
      <c r="D102">
        <v>2</v>
      </c>
      <c r="E102">
        <f t="shared" si="15"/>
        <v>27</v>
      </c>
      <c r="F102" s="5">
        <f t="shared" si="16"/>
        <v>-1</v>
      </c>
      <c r="G102" s="3">
        <f t="shared" si="17"/>
        <v>0.07272727272727272</v>
      </c>
      <c r="H102" s="3">
        <f>(D93+D94+D95+D96+D97+D98+D99+D100+D101+D102)/(($B$93+E102)/2)</f>
        <v>0.24561403508771928</v>
      </c>
      <c r="I102" s="3">
        <f>(D99+D100+D101+D102)/(($B$99+E102)/2)</f>
        <v>0.17543859649122806</v>
      </c>
      <c r="J102" s="3">
        <f t="shared" si="13"/>
        <v>0.2857142857142857</v>
      </c>
      <c r="K102" s="3">
        <f t="shared" si="14"/>
        <v>0.25</v>
      </c>
      <c r="L102">
        <v>1</v>
      </c>
      <c r="M102">
        <v>1</v>
      </c>
    </row>
    <row r="103" spans="1:12" ht="12.75">
      <c r="A103" s="2">
        <v>44501</v>
      </c>
      <c r="B103">
        <v>27</v>
      </c>
      <c r="C103">
        <v>3</v>
      </c>
      <c r="D103">
        <v>1</v>
      </c>
      <c r="E103">
        <f t="shared" si="15"/>
        <v>29</v>
      </c>
      <c r="F103" s="5">
        <f t="shared" si="16"/>
        <v>2</v>
      </c>
      <c r="G103" s="3">
        <f t="shared" si="17"/>
        <v>0.03571428571428571</v>
      </c>
      <c r="H103" s="3">
        <f>(D93+D94+D95+D96+D97+D98+D99+D100+D101+D102+D103)/(($B$93+E103)/2)</f>
        <v>0.2711864406779661</v>
      </c>
      <c r="I103" s="3">
        <f>(D99+D100+D101+D102+D103)/(($B$99+E103)/2)</f>
        <v>0.2033898305084746</v>
      </c>
      <c r="J103" s="3">
        <f t="shared" si="13"/>
        <v>0.27586206896551724</v>
      </c>
      <c r="K103" s="3">
        <f t="shared" si="14"/>
        <v>0.2413793103448276</v>
      </c>
      <c r="L103">
        <v>1</v>
      </c>
    </row>
    <row r="104" spans="1:11" ht="12.75">
      <c r="A104" s="2">
        <v>44531</v>
      </c>
      <c r="E104">
        <f t="shared" si="15"/>
        <v>0</v>
      </c>
      <c r="F104" s="5">
        <f t="shared" si="16"/>
        <v>0</v>
      </c>
      <c r="G104" s="3" t="e">
        <f t="shared" si="17"/>
        <v>#DIV/0!</v>
      </c>
      <c r="H104" s="3">
        <f>(D93+D94+D95+D96+D97+D98+D99+D100+D101+D102+D103+D104)/(($B$93+E104)/2)</f>
        <v>0.5333333333333333</v>
      </c>
      <c r="I104" s="3">
        <f>(D99+D100+D101+D102+D103+D104)/(($B$99+E104)/2)</f>
        <v>0.4</v>
      </c>
      <c r="J104" s="3">
        <f t="shared" si="13"/>
        <v>0.5333333333333333</v>
      </c>
      <c r="K104" s="3">
        <f t="shared" si="14"/>
        <v>0.4666666666666667</v>
      </c>
    </row>
    <row r="105" spans="1:11" ht="12.75">
      <c r="A105" s="2">
        <v>44562</v>
      </c>
      <c r="E105">
        <f t="shared" si="15"/>
        <v>0</v>
      </c>
      <c r="F105" s="5">
        <f t="shared" si="16"/>
        <v>0</v>
      </c>
      <c r="G105" s="3" t="e">
        <f t="shared" si="17"/>
        <v>#DIV/0!</v>
      </c>
      <c r="H105" s="3" t="e">
        <f>(D105)/(($B$105+E105)/2)</f>
        <v>#DIV/0!</v>
      </c>
      <c r="I105" s="3">
        <f>(D99+D100+D101+D102+D103+D104+D105)/(($B$99+E105)/2)</f>
        <v>0.4</v>
      </c>
      <c r="J105" s="3">
        <f t="shared" si="13"/>
        <v>0.5333333333333333</v>
      </c>
      <c r="K105" s="3">
        <f t="shared" si="14"/>
        <v>0.4666666666666667</v>
      </c>
    </row>
    <row r="106" spans="1:11" ht="12.75">
      <c r="A106" s="2">
        <v>44593</v>
      </c>
      <c r="E106">
        <f t="shared" si="15"/>
        <v>0</v>
      </c>
      <c r="F106" s="5">
        <f t="shared" si="16"/>
        <v>0</v>
      </c>
      <c r="G106" s="3" t="e">
        <f t="shared" si="17"/>
        <v>#DIV/0!</v>
      </c>
      <c r="H106" s="3" t="e">
        <f>(D105+D106)/(($B$105+E106)/2)</f>
        <v>#DIV/0!</v>
      </c>
      <c r="I106" s="3">
        <f>(D99+D100+D101+D102+D103+D104+D105+D106)/(($B$99+E106)/2)</f>
        <v>0.4</v>
      </c>
      <c r="J106" s="3">
        <f t="shared" si="13"/>
        <v>0.4827586206896552</v>
      </c>
      <c r="K106" s="3">
        <f t="shared" si="14"/>
        <v>0.41379310344827586</v>
      </c>
    </row>
    <row r="107" spans="1:11" ht="12.75">
      <c r="A107" s="2">
        <v>44621</v>
      </c>
      <c r="E107">
        <f t="shared" si="15"/>
        <v>0</v>
      </c>
      <c r="F107" s="5">
        <f t="shared" si="16"/>
        <v>0</v>
      </c>
      <c r="G107" s="3" t="e">
        <f t="shared" si="17"/>
        <v>#DIV/0!</v>
      </c>
      <c r="H107" s="3" t="e">
        <f>(D105+D106+D107)/(($B$105+E107)/2)</f>
        <v>#DIV/0!</v>
      </c>
      <c r="I107" s="3">
        <f>(D99+D100+D101+D102+D103+D104+D105+D106+D107)/(($B$99+E107)/2)</f>
        <v>0.4</v>
      </c>
      <c r="J107" s="3">
        <f t="shared" si="13"/>
        <v>0.4666666666666667</v>
      </c>
      <c r="K107" s="3">
        <f t="shared" si="14"/>
        <v>0.4</v>
      </c>
    </row>
    <row r="108" spans="1:11" ht="12.75">
      <c r="A108" s="2">
        <v>44652</v>
      </c>
      <c r="E108">
        <f t="shared" si="15"/>
        <v>0</v>
      </c>
      <c r="F108" s="5">
        <f t="shared" si="16"/>
        <v>0</v>
      </c>
      <c r="G108" s="3" t="e">
        <f t="shared" si="17"/>
        <v>#DIV/0!</v>
      </c>
      <c r="H108" s="3" t="e">
        <f>(D105+D106+D107+D108)/(($B$105+E108)/2)</f>
        <v>#DIV/0!</v>
      </c>
      <c r="I108" s="3">
        <f>(D99+D100+D101+D102+D103+D104+D105+D106+D107+D108)/(($B$99+E108)/2)</f>
        <v>0.4</v>
      </c>
      <c r="J108" s="3">
        <f t="shared" si="13"/>
        <v>0.41379310344827586</v>
      </c>
      <c r="K108" s="3">
        <f t="shared" si="14"/>
        <v>0.3448275862068966</v>
      </c>
    </row>
    <row r="109" spans="1:11" ht="12.75">
      <c r="A109" s="2">
        <v>44682</v>
      </c>
      <c r="E109">
        <f t="shared" si="15"/>
        <v>0</v>
      </c>
      <c r="F109" s="5">
        <f t="shared" si="16"/>
        <v>0</v>
      </c>
      <c r="G109" s="3" t="e">
        <f t="shared" si="17"/>
        <v>#DIV/0!</v>
      </c>
      <c r="H109" s="3" t="e">
        <f>(D105+D106+D107+D108+D109)/(($B$105+E109)/2)</f>
        <v>#DIV/0!</v>
      </c>
      <c r="I109" s="3">
        <f>(D99+D100+D101+D102+D103+D104+D105+D106+D107+D108+D109)/(($B$99+E109)/2)</f>
        <v>0.4</v>
      </c>
      <c r="J109" s="3">
        <f t="shared" si="13"/>
        <v>0.41379310344827586</v>
      </c>
      <c r="K109" s="3">
        <f t="shared" si="14"/>
        <v>0.3448275862068966</v>
      </c>
    </row>
    <row r="110" spans="1:11" ht="12.75">
      <c r="A110" s="2">
        <v>44713</v>
      </c>
      <c r="E110">
        <f t="shared" si="15"/>
        <v>0</v>
      </c>
      <c r="F110" s="5">
        <f t="shared" si="16"/>
        <v>0</v>
      </c>
      <c r="G110" s="3" t="e">
        <f t="shared" si="17"/>
        <v>#DIV/0!</v>
      </c>
      <c r="H110" s="3" t="e">
        <f>(D105+D106+D107+D108+D109+D110)/(($B$105+E110)/2)</f>
        <v>#DIV/0!</v>
      </c>
      <c r="I110" s="3">
        <f>(D99+D100+D101+D102+D103+D104+D105+D106+D107+D108+D109+D110)/(($B$99+E110)/2)</f>
        <v>0.4</v>
      </c>
      <c r="J110" s="3">
        <f t="shared" si="13"/>
        <v>0.4</v>
      </c>
      <c r="K110" s="3">
        <f t="shared" si="14"/>
        <v>0.3333333333333333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0"/>
  <sheetViews>
    <sheetView tabSelected="1" zoomScaleSheetLayoutView="85" workbookViewId="0" topLeftCell="A87">
      <selection activeCell="N107" sqref="N107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0</v>
      </c>
      <c r="D3">
        <v>0</v>
      </c>
      <c r="E3">
        <f aca="true" t="shared" si="0" ref="E3:E35">B3+C3-D3</f>
        <v>30</v>
      </c>
      <c r="F3" s="5">
        <f aca="true" t="shared" si="1" ref="F3:F35">C3-D3</f>
        <v>0</v>
      </c>
      <c r="G3" s="3">
        <f aca="true" t="shared" si="2" ref="G3:G35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ht="12.75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0.06201550387596899</v>
      </c>
      <c r="H5" s="3">
        <f>(D3+D4+D5)/(($B$3+E5)/2)</f>
        <v>0.06504065040650407</v>
      </c>
      <c r="I5" s="3">
        <f>(D3+D4+D5)/(($B$3+E5)/2)</f>
        <v>0.06504065040650407</v>
      </c>
      <c r="J5" s="3"/>
      <c r="K5" s="3"/>
      <c r="P5" s="6"/>
    </row>
    <row r="6" spans="1:11" ht="12.75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0.064</v>
      </c>
      <c r="I6" s="3">
        <f>(D3+D4+D5+D6)/(($B$3+E6)/2)</f>
        <v>0.064</v>
      </c>
      <c r="J6" s="3"/>
      <c r="K6" s="3"/>
    </row>
    <row r="7" spans="1:11" ht="12.75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0.03076923076923077</v>
      </c>
      <c r="H7" s="3">
        <f>(D3+D4+D5+D6+D7)/(($B$3+E7)/2)</f>
        <v>0.096</v>
      </c>
      <c r="I7" s="3">
        <f>(D3+D4+D5+D6+D7)/(($B$3+E7)/2)</f>
        <v>0.096</v>
      </c>
      <c r="J7" s="3"/>
      <c r="K7" s="3"/>
    </row>
    <row r="8" spans="1:11" ht="12.75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0.09448818897637795</v>
      </c>
      <c r="I8" s="3">
        <f>(D3+D4+D5+D6+D7+D8)/(($B$3+E8)/2)</f>
        <v>0.09448818897637795</v>
      </c>
      <c r="J8" s="3"/>
      <c r="K8" s="3"/>
    </row>
    <row r="9" spans="1:11" ht="12.75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0.06060606060606061</v>
      </c>
      <c r="H9" s="3">
        <f>D9/(($B$9+E9)/2)</f>
        <v>0.06060606060606061</v>
      </c>
      <c r="I9" s="3">
        <f>(D3+D4+D5+D6+D7+D8+D9)/(($B$3+E9)/2)</f>
        <v>0.16</v>
      </c>
      <c r="J9" s="3"/>
      <c r="K9" s="3"/>
    </row>
    <row r="10" spans="1:11" ht="12.75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0.03076923076923077</v>
      </c>
      <c r="H10" s="3">
        <f>(D9+D10)/(($B$9+E10)/2)</f>
        <v>0.09090909090909091</v>
      </c>
      <c r="I10" s="3">
        <f>(D3+D4+D5+D6+D7+D8+D9+D10)/(($B$3+E10)/2)</f>
        <v>0.192</v>
      </c>
      <c r="J10" s="3"/>
      <c r="K10" s="3"/>
    </row>
    <row r="11" spans="1:11" ht="12.75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0.08955223880597014</v>
      </c>
      <c r="I11" s="3">
        <f>(D3+D4+D5+D6+D7+D8+D9+D10+D11)/(($B$3+E11)/2)</f>
        <v>0.1889763779527559</v>
      </c>
      <c r="J11" s="3"/>
      <c r="K11" s="3"/>
    </row>
    <row r="12" spans="1:11" ht="12.75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</v>
      </c>
      <c r="I12" s="3">
        <f>(D3+D4+D5+D6+D7+D8+D9+D10+D11+D12)/(($B$3+E12)/2)</f>
        <v>0.33613445378151263</v>
      </c>
      <c r="J12" s="3"/>
      <c r="K12" s="3"/>
    </row>
    <row r="13" spans="1:11" ht="12.75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0.03333333333333333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1" ht="12.75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aca="true" t="shared" si="3" ref="J14:J35">(D3+D4+D5+D6+D7+D8+D9+D10+D11+D12+D13+D14)/((B3+E14)/2)</f>
        <v>0.35772357723577236</v>
      </c>
      <c r="K14" s="3">
        <f aca="true" t="shared" si="4" ref="K14:K20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0.03076923076923077</v>
      </c>
      <c r="H15" s="3">
        <f>(D9+D10+D11+D12+D13+D14+D15)/(($B$9+E15)/2)</f>
        <v>0.26865671641791045</v>
      </c>
      <c r="I15" s="3">
        <f>D15/(($B$15+E15)/2)</f>
        <v>0.03076923076923077</v>
      </c>
      <c r="J15" s="3">
        <f t="shared" si="3"/>
        <v>0.3779527559055118</v>
      </c>
      <c r="K15" s="3">
        <f t="shared" si="4"/>
        <v>0.031496062992125984</v>
      </c>
      <c r="L15">
        <v>1</v>
      </c>
      <c r="M15" s="6"/>
      <c r="P15" s="6"/>
    </row>
    <row r="16" spans="1:16" ht="12.75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0.029850746268656716</v>
      </c>
      <c r="H16" s="3">
        <f>(D9+D10+D11+D12+D13+D14+D15+D16)/(($B$9+E16)/2)</f>
        <v>0.29850746268656714</v>
      </c>
      <c r="I16" s="3">
        <f>(D15+D16)/(($B$15+E16)/2)</f>
        <v>0.06153846153846154</v>
      </c>
      <c r="J16" s="3">
        <f t="shared" si="3"/>
        <v>0.39097744360902253</v>
      </c>
      <c r="K16" s="3">
        <f t="shared" si="4"/>
        <v>0.06015037593984962</v>
      </c>
      <c r="L16">
        <v>1</v>
      </c>
      <c r="M16" s="6"/>
      <c r="P16" s="6"/>
    </row>
    <row r="17" spans="1:16" ht="12.75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0.029850746268656716</v>
      </c>
      <c r="H17" s="3">
        <f>(D9+D10+D11+D12+D13+D14+D15+D16+D17)/(($B$9+E17)/2)</f>
        <v>0.3283582089552239</v>
      </c>
      <c r="I17" s="3">
        <f>(D15+D16+D17)/(($B$15+E17)/2)</f>
        <v>0.09230769230769231</v>
      </c>
      <c r="J17" s="3">
        <f t="shared" si="3"/>
        <v>0.36923076923076925</v>
      </c>
      <c r="K17" s="3">
        <f t="shared" si="4"/>
        <v>0.09230769230769231</v>
      </c>
      <c r="L17">
        <v>1</v>
      </c>
      <c r="M17" s="6"/>
      <c r="P17" s="6"/>
    </row>
    <row r="18" spans="1:16" ht="12.75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0.06060606060606061</v>
      </c>
      <c r="H18" s="3">
        <f>(D9+D10+D11+D12+D13+D14+D15+D16+D17+D18)/(($B$9+E18)/2)</f>
        <v>0.3939393939393939</v>
      </c>
      <c r="I18" s="3">
        <f>(D15+D16+D17+D18)/(($B$15+E18)/2)</f>
        <v>0.15625</v>
      </c>
      <c r="J18" s="3">
        <f t="shared" si="3"/>
        <v>0.4307692307692308</v>
      </c>
      <c r="K18" s="3">
        <f t="shared" si="4"/>
        <v>0.15384615384615385</v>
      </c>
      <c r="L18">
        <v>2</v>
      </c>
      <c r="M18" s="6"/>
      <c r="P18" s="6"/>
    </row>
    <row r="19" spans="1:13" ht="12.75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</v>
      </c>
      <c r="I19" s="3">
        <f>(D15+D16+D17+D18+D19)/(($B$15+E19)/2)</f>
        <v>0.15384615384615385</v>
      </c>
      <c r="J19" s="3">
        <f t="shared" si="3"/>
        <v>0.3939393939393939</v>
      </c>
      <c r="K19" s="3">
        <f t="shared" si="4"/>
        <v>0.15151515151515152</v>
      </c>
      <c r="L19">
        <v>0</v>
      </c>
      <c r="M19" s="6"/>
    </row>
    <row r="20" spans="1:13" ht="12.75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</v>
      </c>
      <c r="I20" s="3">
        <f>(D15+D16+D17+D18+D19+D20)/(($B$15+E20)/2)</f>
        <v>0.3333333333333333</v>
      </c>
      <c r="J20" s="3">
        <f t="shared" si="3"/>
        <v>0.5806451612903226</v>
      </c>
      <c r="K20" s="3">
        <f t="shared" si="4"/>
        <v>0.3225806451612903</v>
      </c>
      <c r="L20">
        <v>5</v>
      </c>
      <c r="M20" s="6"/>
    </row>
    <row r="21" spans="1:13" ht="12.75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aca="true" t="shared" si="5" ref="K21:K50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ht="12.75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0.03076923076923077</v>
      </c>
      <c r="H22" s="3">
        <f>(D21+D22)/(($B$21+E22)/2)</f>
        <v>0.032520325203252036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ht="12.75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0.06153846153846154</v>
      </c>
      <c r="H23" s="3">
        <f>(D21+D22+D23)/(($B$21+E23)/2)</f>
        <v>0.09917355371900827</v>
      </c>
      <c r="I23" s="3">
        <f>(D15+D16+D17+D18+D19+D20+D21+D22+D23)/(($B$15+E23)/2)</f>
        <v>0.4094488188976378</v>
      </c>
      <c r="J23" s="3">
        <f t="shared" si="3"/>
        <v>0.549618320610687</v>
      </c>
      <c r="K23" s="3">
        <f t="shared" si="5"/>
        <v>0.3969465648854962</v>
      </c>
      <c r="L23">
        <v>2</v>
      </c>
      <c r="M23" s="6"/>
      <c r="P23" s="6"/>
    </row>
    <row r="24" spans="1:16" ht="12.75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0.0625</v>
      </c>
      <c r="H24" s="3">
        <f>(D21+D22+D23+D24)/(($B$21+E24)/2)</f>
        <v>0.1652892561983471</v>
      </c>
      <c r="I24" s="3">
        <f>(D15+D16+D17+D18+D19+D20+D21+D22+D23+D24)/(($B$15+E24)/2)</f>
        <v>0.47244094488188976</v>
      </c>
      <c r="J24" s="3">
        <f t="shared" si="3"/>
        <v>0.5203252032520326</v>
      </c>
      <c r="K24" s="3">
        <f t="shared" si="5"/>
        <v>0.4878048780487805</v>
      </c>
      <c r="L24">
        <v>2</v>
      </c>
      <c r="M24" s="6"/>
      <c r="P24" s="6"/>
    </row>
    <row r="25" spans="1:16" ht="12.75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0.0625</v>
      </c>
      <c r="H25" s="3">
        <f>(D21+D22+D23+D24+D25)/(($B$21+E25)/2)</f>
        <v>0.23140495867768596</v>
      </c>
      <c r="I25" s="3">
        <f>(D15+D16+D17+D18+D19+D20+D21+D22+D23+D24+D25)/(($B$15+E25)/2)</f>
        <v>0.5354330708661418</v>
      </c>
      <c r="J25" s="3">
        <f t="shared" si="3"/>
        <v>0.544</v>
      </c>
      <c r="K25" s="3">
        <f t="shared" si="5"/>
        <v>0.544</v>
      </c>
      <c r="L25">
        <v>2</v>
      </c>
      <c r="M25" s="6"/>
      <c r="P25" s="6"/>
    </row>
    <row r="26" spans="1:13" ht="12.75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0.5271317829457365</v>
      </c>
      <c r="J26" s="3">
        <f t="shared" si="3"/>
        <v>0.5271317829457365</v>
      </c>
      <c r="K26" s="3">
        <f t="shared" si="5"/>
        <v>0.5271317829457365</v>
      </c>
      <c r="L26">
        <v>0</v>
      </c>
      <c r="M26" s="6"/>
    </row>
    <row r="27" spans="1:16" ht="12.75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0.09230769230769231</v>
      </c>
      <c r="H27" s="3">
        <f>(D21+D22+D23+D24+D25+D26+D27)/(($B$21+E27)/2)</f>
        <v>0.3252032520325203</v>
      </c>
      <c r="I27" s="3">
        <f>D27/(($B$27+E27)/2)</f>
        <v>0.09230769230769231</v>
      </c>
      <c r="J27" s="3">
        <f t="shared" si="3"/>
        <v>0.5714285714285714</v>
      </c>
      <c r="K27" s="3">
        <f t="shared" si="5"/>
        <v>0.5413533834586466</v>
      </c>
      <c r="L27">
        <v>2</v>
      </c>
      <c r="M27" s="6">
        <v>1</v>
      </c>
      <c r="P27" s="6"/>
    </row>
    <row r="28" spans="1:13" ht="12.75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0.08823529411764706</v>
      </c>
      <c r="J28" s="3">
        <f t="shared" si="3"/>
        <v>0.5179856115107914</v>
      </c>
      <c r="K28" s="3">
        <f t="shared" si="5"/>
        <v>0.4892086330935252</v>
      </c>
      <c r="L28">
        <v>0</v>
      </c>
      <c r="M28" s="6"/>
    </row>
    <row r="29" spans="1:16" ht="12.75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0.056338028169014086</v>
      </c>
      <c r="H29" s="3">
        <f>(D21+D22+D23+D24+D25+D26+D27+D28+D29)/(($B$21+E29)/2)</f>
        <v>0.3779527559055118</v>
      </c>
      <c r="I29" s="3">
        <f>(D27+D28+D29)/(($B$27+E29)/2)</f>
        <v>0.14925373134328357</v>
      </c>
      <c r="J29" s="3">
        <f t="shared" si="3"/>
        <v>0.5547445255474452</v>
      </c>
      <c r="K29" s="3">
        <f t="shared" si="5"/>
        <v>0.5255474452554745</v>
      </c>
      <c r="L29">
        <v>2</v>
      </c>
      <c r="M29" s="6"/>
      <c r="P29" s="6"/>
    </row>
    <row r="30" spans="1:16" ht="12.75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0.6260869565217392</v>
      </c>
      <c r="I30" s="3">
        <f>(D27+D28+D29+D30)/(($B$27+E30)/2)</f>
        <v>0.36065573770491804</v>
      </c>
      <c r="J30" s="3">
        <f t="shared" si="3"/>
        <v>0.7479674796747967</v>
      </c>
      <c r="K30" s="3">
        <f t="shared" si="5"/>
        <v>0.6829268292682927</v>
      </c>
      <c r="L30">
        <v>5</v>
      </c>
      <c r="M30" s="6">
        <v>1</v>
      </c>
      <c r="P30" s="6"/>
    </row>
    <row r="31" spans="1:16" ht="12.75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0.03389830508474576</v>
      </c>
      <c r="H31" s="3">
        <f>(D21+D22+D23+D24+D25+D26+D27+D28+D29+D30+D31)/(($B$21+E31)/2)</f>
        <v>0.6495726495726496</v>
      </c>
      <c r="I31" s="3">
        <f>(D27+D28+D29+D30+D31)/(($B$27+E31)/2)</f>
        <v>0.3870967741935484</v>
      </c>
      <c r="J31" s="3">
        <f t="shared" si="3"/>
        <v>0.7559055118110236</v>
      </c>
      <c r="K31" s="3">
        <f t="shared" si="5"/>
        <v>0.6929133858267716</v>
      </c>
      <c r="L31">
        <v>1</v>
      </c>
      <c r="M31" s="6"/>
      <c r="P31" s="6"/>
    </row>
    <row r="32" spans="1:16" ht="12.75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0.06896551724137931</v>
      </c>
      <c r="H32" s="3">
        <f>(D21+D22+D23+D24+D25+D26+D27+D28+D29+D30+D31+D32)/(($B$21+E32)/2)</f>
        <v>0.7433628318584071</v>
      </c>
      <c r="I32" s="3">
        <f>(D27+D28+D29+D30+D31+D32)/(($B$27+E32)/2)</f>
        <v>0.4666666666666667</v>
      </c>
      <c r="J32" s="3">
        <f t="shared" si="3"/>
        <v>0.7433628318584071</v>
      </c>
      <c r="K32" s="3">
        <f t="shared" si="5"/>
        <v>0.672566371681416</v>
      </c>
      <c r="L32">
        <v>2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0.03571428571428571</v>
      </c>
      <c r="H33" s="3">
        <f>(D33)/(($B$33+E33)/2)</f>
        <v>0.03571428571428571</v>
      </c>
      <c r="I33" s="3">
        <f>(D27+D28+D29+D30+D31+D32+D33)/(($B$27+E33)/2)</f>
        <v>0.5</v>
      </c>
      <c r="J33" s="3">
        <f t="shared" si="3"/>
        <v>0.7333333333333333</v>
      </c>
      <c r="K33" s="3">
        <f t="shared" si="5"/>
        <v>0.6666666666666666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0.06779661016949153</v>
      </c>
      <c r="H34" s="3">
        <f>(D33+D34)/(($B$33+E34)/2)</f>
        <v>0.1016949152542373</v>
      </c>
      <c r="I34" s="3">
        <f>(D27+D28+D29+D30+D31+D32+D33+D34)/(($B$27+E34)/2)</f>
        <v>0.5396825396825397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ht="12.75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</v>
      </c>
      <c r="J35" s="3">
        <f t="shared" si="3"/>
        <v>0.7868852459016393</v>
      </c>
      <c r="K35" s="3">
        <f t="shared" si="5"/>
        <v>0.7213114754098361</v>
      </c>
      <c r="L35">
        <v>3</v>
      </c>
      <c r="M35" s="6"/>
      <c r="P35" s="6"/>
    </row>
    <row r="36" spans="1:16" ht="12.75">
      <c r="A36" s="2">
        <v>42461</v>
      </c>
      <c r="B36">
        <v>29</v>
      </c>
      <c r="C36">
        <v>2</v>
      </c>
      <c r="D36">
        <v>1</v>
      </c>
      <c r="E36">
        <f aca="true" t="shared" si="6" ref="E36:E86">B36+C36-D36</f>
        <v>30</v>
      </c>
      <c r="F36" s="5">
        <f aca="true" t="shared" si="7" ref="F36:F86">C36-D36</f>
        <v>1</v>
      </c>
      <c r="G36" s="3">
        <f aca="true" t="shared" si="8" ref="G36:G86">D36/((B36+E36)/2)</f>
        <v>0.03389830508474576</v>
      </c>
      <c r="H36" s="3">
        <f>(D33+D34+D35+D36)/(($B$33+E36)/2)</f>
        <v>0.2413793103448276</v>
      </c>
      <c r="I36" s="3">
        <f>(D27+D28+D29+D30+D31+D32+D33+D34+D35+D36)/(($B$27+E36)/2)</f>
        <v>0.6774193548387096</v>
      </c>
      <c r="J36" s="3">
        <f>(D25+D26+D27+D28+D29+D30+D31+D32+D33+D34+D35+D36)/((B25+E36)/2)</f>
        <v>0.7419354838709677</v>
      </c>
      <c r="K36" s="3">
        <f t="shared" si="5"/>
        <v>0.6774193548387096</v>
      </c>
      <c r="L36">
        <v>1</v>
      </c>
      <c r="P36" s="6"/>
    </row>
    <row r="37" spans="1:16" ht="12.75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0.06349206349206349</v>
      </c>
      <c r="H37" s="3">
        <f>(D33+D34+D35+D36+D37)/(($B$33+E37)/2)</f>
        <v>0.29508196721311475</v>
      </c>
      <c r="I37" s="3">
        <f>(D27+D28+D29+D30+D31+D32+D33+D34+D35+D36+D37)/(($B$27+E37)/2)</f>
        <v>0.7076923076923077</v>
      </c>
      <c r="J37" s="3">
        <f>(D26+D27+D28+D29+D30+D31+D32+D33+D34+D35+D36+D37)/((B26+E37)/2)</f>
        <v>0.7076923076923077</v>
      </c>
      <c r="K37" s="3">
        <f t="shared" si="5"/>
        <v>0.6153846153846154</v>
      </c>
      <c r="L37">
        <v>1</v>
      </c>
      <c r="M37">
        <v>1</v>
      </c>
      <c r="P37" s="6"/>
    </row>
    <row r="38" spans="1:16" ht="12.75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</v>
      </c>
      <c r="J38" s="3">
        <f>(D27+D28+D29+D30+D31+D32+D33+D34+D35+D36+D37+D38)/((B27+E38)/2)</f>
        <v>0.8484848484848485</v>
      </c>
      <c r="K38" s="3">
        <f t="shared" si="5"/>
        <v>0.7272727272727273</v>
      </c>
      <c r="L38">
        <v>4</v>
      </c>
      <c r="M38">
        <v>1</v>
      </c>
      <c r="P38" s="6"/>
    </row>
    <row r="39" spans="1:16" ht="12.75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0.05714285714285714</v>
      </c>
      <c r="H39" s="3">
        <f>(D33+D34+D35+D36+D37+D38+D39)/(($B$33+E39)/2)</f>
        <v>0.5</v>
      </c>
      <c r="I39" s="3">
        <f>D39/(($B$39+E39)/2)</f>
        <v>0.05714285714285714</v>
      </c>
      <c r="J39" s="3">
        <f aca="true" t="shared" si="9" ref="J39:J53">(D28+D29+D30+D31+D32+D33+D34+D35+D36+D37+D38+D39)/((B28+E39)/2)</f>
        <v>0.782608695652174</v>
      </c>
      <c r="K39" s="3">
        <f t="shared" si="5"/>
        <v>0.6956521739130435</v>
      </c>
      <c r="L39">
        <v>2</v>
      </c>
      <c r="P39" s="6"/>
    </row>
    <row r="40" spans="1:16" ht="12.75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0.0273972602739726</v>
      </c>
      <c r="H40" s="3">
        <f>(D33+D34+D35+D36+D37+D38+D39+D40)/(($B$33+E40)/2)</f>
        <v>0.5230769230769231</v>
      </c>
      <c r="I40" s="3">
        <f>(D39+D40)/(($B$39+E40)/2)</f>
        <v>0.08450704225352113</v>
      </c>
      <c r="J40" s="3">
        <f t="shared" si="9"/>
        <v>0.7671232876712328</v>
      </c>
      <c r="K40" s="3">
        <f t="shared" si="5"/>
        <v>0.684931506849315</v>
      </c>
      <c r="L40">
        <v>1</v>
      </c>
      <c r="P40" s="6"/>
    </row>
    <row r="41" spans="1:16" ht="12.75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0.08450704225352113</v>
      </c>
      <c r="H41" s="3">
        <f>(D33+D34+D35+D36+D37+D38+D39+D40+D41)/(($B$33+E41)/2)</f>
        <v>0.6451612903225806</v>
      </c>
      <c r="I41" s="3">
        <f>(D39+D40+D41)/(($B$39+E41)/2)</f>
        <v>0.17647058823529413</v>
      </c>
      <c r="J41" s="3">
        <f t="shared" si="9"/>
        <v>0.8405797101449275</v>
      </c>
      <c r="K41" s="3">
        <f t="shared" si="5"/>
        <v>0.7536231884057971</v>
      </c>
      <c r="L41">
        <v>3</v>
      </c>
      <c r="P41" s="6"/>
    </row>
    <row r="42" spans="1:16" ht="12.75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0.028985507246376812</v>
      </c>
      <c r="H42" s="3">
        <f>(D33+D34+D35+D36+D37+D38+D39+D40+D41+D42)/(($B$33+E42)/2)</f>
        <v>0.6666666666666666</v>
      </c>
      <c r="I42" s="3">
        <f>(D39+D40+D41+D42)/(($B$39+E42)/2)</f>
        <v>0.2028985507246377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ht="12.75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0.08955223880597014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0.8387096774193549</v>
      </c>
      <c r="K43" s="3">
        <f t="shared" si="5"/>
        <v>0.7096774193548387</v>
      </c>
      <c r="L43">
        <v>1</v>
      </c>
      <c r="M43">
        <v>2</v>
      </c>
      <c r="P43" s="6"/>
    </row>
    <row r="44" spans="1:16" ht="12.75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0.031746031746031744</v>
      </c>
      <c r="H44" s="3">
        <f>(D33+D34+D35+D36+D37+D38+D39+D40+D41+D42+D43+D44)/(($B$33+E44)/2)</f>
        <v>0.847457627118644</v>
      </c>
      <c r="I44" s="3">
        <f>(D39+D40+D41+D42+D43+D44)/(($B$39+E44)/2)</f>
        <v>0.3384615384615385</v>
      </c>
      <c r="J44" s="3">
        <f t="shared" si="9"/>
        <v>0.847457627118644</v>
      </c>
      <c r="K44" s="3">
        <f t="shared" si="5"/>
        <v>0.711864406779661</v>
      </c>
      <c r="L44">
        <v>1</v>
      </c>
      <c r="P44" s="6"/>
    </row>
    <row r="45" spans="1:12" ht="12.75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0.7619047619047619</v>
      </c>
      <c r="K45" s="3">
        <f t="shared" si="5"/>
        <v>0.6349206349206349</v>
      </c>
      <c r="L45">
        <v>0</v>
      </c>
    </row>
    <row r="46" spans="1:16" ht="12.75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0.028985507246376812</v>
      </c>
      <c r="H46" s="3">
        <f>(D45+D46)/(($B$45+E46)/2)</f>
        <v>0.03076923076923077</v>
      </c>
      <c r="I46" s="3">
        <f>(D39+D40+D41+D42+D43+D44+D45+D46)/(($B$39+E46)/2)</f>
        <v>0.35294117647058826</v>
      </c>
      <c r="J46" s="3">
        <f t="shared" si="9"/>
        <v>0.7076923076923077</v>
      </c>
      <c r="K46" s="3">
        <f t="shared" si="5"/>
        <v>0.5846153846153846</v>
      </c>
      <c r="L46">
        <v>1</v>
      </c>
      <c r="P46" s="6"/>
    </row>
    <row r="47" spans="1:16" ht="12.75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</v>
      </c>
      <c r="K47" s="3">
        <f t="shared" si="5"/>
        <v>0.6557377049180327</v>
      </c>
      <c r="L47">
        <v>4</v>
      </c>
      <c r="P47" s="6"/>
    </row>
    <row r="48" spans="1:16" ht="12.75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0.0625</v>
      </c>
      <c r="H48" s="3">
        <f>(D45+D46+D47+D48)/(($B$45+E48)/2)</f>
        <v>0.2222222222222222</v>
      </c>
      <c r="I48" s="3">
        <f>(D39+D40+D41+D42+D43+D44+D45+D46+D47+D48)/(($B$39+E48)/2)</f>
        <v>0.5454545454545454</v>
      </c>
      <c r="J48" s="3">
        <f t="shared" si="9"/>
        <v>0.8064516129032258</v>
      </c>
      <c r="K48" s="3">
        <f t="shared" si="5"/>
        <v>0.6774193548387096</v>
      </c>
      <c r="L48">
        <v>2</v>
      </c>
      <c r="P48" s="6"/>
    </row>
    <row r="49" spans="1:16" ht="12.75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0.06349206349206349</v>
      </c>
      <c r="H49" s="3">
        <f>(D45+D46+D47+D48+D49)/(($B$45+E49)/2)</f>
        <v>0.2903225806451613</v>
      </c>
      <c r="I49" s="3">
        <f>(D39+D40+D41+D42+D43+D44+D45+D46+D47+D48+D49)/(($B$39+E49)/2)</f>
        <v>0.6153846153846154</v>
      </c>
      <c r="J49" s="3">
        <f t="shared" si="9"/>
        <v>0.78125</v>
      </c>
      <c r="K49" s="3">
        <f t="shared" si="5"/>
        <v>0.6875</v>
      </c>
      <c r="L49">
        <v>2</v>
      </c>
      <c r="P49" s="6"/>
    </row>
    <row r="50" spans="1:16" ht="12.75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0.06666666666666667</v>
      </c>
      <c r="H50" s="3">
        <f>(D45+D46+D47+D48+D49+D50)/(($B$45+E50)/2)</f>
        <v>0.36666666666666664</v>
      </c>
      <c r="I50" s="3">
        <f>(D39+D40+D41+D42+D43+D44+D45+D46+D47+D48+D49+D50)/(($B$39+E50)/2)</f>
        <v>0.6984126984126984</v>
      </c>
      <c r="J50" s="3">
        <f t="shared" si="9"/>
        <v>0.6984126984126984</v>
      </c>
      <c r="K50" s="3">
        <f t="shared" si="5"/>
        <v>0.6349206349206349</v>
      </c>
      <c r="L50">
        <v>2</v>
      </c>
      <c r="P50" s="6"/>
    </row>
    <row r="51" spans="1:16" ht="12.75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0.03389830508474576</v>
      </c>
      <c r="H51" s="3">
        <f>(D45+D46+D47+D48+D49+D50+D51)/(($B$45+E51)/2)</f>
        <v>0.3870967741935484</v>
      </c>
      <c r="I51" s="3">
        <f>D51/(($B$51+E51)/2)</f>
        <v>0.03389830508474576</v>
      </c>
      <c r="J51" s="3">
        <f t="shared" si="9"/>
        <v>0.6268656716417911</v>
      </c>
      <c r="K51" s="3">
        <f aca="true" t="shared" si="10" ref="K51:K56">((L40-O40)+(L41-O41)+(L42-O42)+(L43-O43)+(L44-O44)+(L45-O45)+(L46-O46)+(L47-O47)+(L48-O48)+(L49-O49)+(L50-O50)+(L51-O51))/((B40+E51)/2)</f>
        <v>0.5671641791044776</v>
      </c>
      <c r="L51">
        <v>1</v>
      </c>
      <c r="P51" s="6"/>
    </row>
    <row r="52" spans="1:16" ht="12.75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0.06557377049180328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0.6567164179104478</v>
      </c>
      <c r="K52" s="3">
        <f t="shared" si="10"/>
        <v>0.5671641791044776</v>
      </c>
      <c r="L52">
        <v>1</v>
      </c>
      <c r="M52">
        <v>1</v>
      </c>
      <c r="P52" s="6"/>
    </row>
    <row r="53" spans="1:16" ht="12.75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0.05128205128205128</v>
      </c>
      <c r="H53" s="3">
        <f>(D45+D46+D47+D48+D49+D50+D51+D52+D53)/(($B$45+E53)/2)</f>
        <v>0.5210084033613446</v>
      </c>
      <c r="I53" s="3">
        <f>(D51+D52+D53)/(($B$51+E53)/2)</f>
        <v>0.1592920353982301</v>
      </c>
      <c r="J53" s="3">
        <f t="shared" si="9"/>
        <v>0.656</v>
      </c>
      <c r="K53" s="3">
        <f t="shared" si="10"/>
        <v>0.56</v>
      </c>
      <c r="L53">
        <v>1.5</v>
      </c>
      <c r="P53" s="6"/>
    </row>
    <row r="54" spans="1:16" ht="12.75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 t="shared" si="7"/>
        <v>-2.5</v>
      </c>
      <c r="G54" s="3">
        <f t="shared" si="8"/>
        <v>0.09174311926605505</v>
      </c>
      <c r="H54" s="3">
        <f>(D45+D46+D47+D48+D49+D50+D51+D52+D53+D54)/(($B$45+E54)/2)</f>
        <v>0.631578947368421</v>
      </c>
      <c r="I54" s="3">
        <f>(D51+D52+D53+D54)/(($B$51+E54)/2)</f>
        <v>0.25925925925925924</v>
      </c>
      <c r="J54" s="3">
        <f aca="true" t="shared" si="11" ref="J54:J68">(D43+D44+D45+D46+D47+D48+D49+D50+D51+D52+D53+D54)/((B43+E54)/2)</f>
        <v>0.7213114754098361</v>
      </c>
      <c r="K54" s="3">
        <f t="shared" si="10"/>
        <v>0.6229508196721312</v>
      </c>
      <c r="L54">
        <v>2.5</v>
      </c>
      <c r="P54" s="6"/>
    </row>
    <row r="55" spans="1:16" ht="12.75">
      <c r="A55" s="2">
        <v>43040</v>
      </c>
      <c r="B55">
        <v>26</v>
      </c>
      <c r="C55">
        <v>1</v>
      </c>
      <c r="D55">
        <v>1</v>
      </c>
      <c r="E55">
        <f t="shared" si="6"/>
        <v>26</v>
      </c>
      <c r="F55" s="5">
        <f t="shared" si="7"/>
        <v>0</v>
      </c>
      <c r="G55" s="3">
        <f t="shared" si="8"/>
        <v>0.038461538461538464</v>
      </c>
      <c r="H55" s="3">
        <f>(D45+D46+D47+D48+D49+D50+D51+D52+D53+D54+D55)/(($B$45+E55)/2)</f>
        <v>0.6666666666666666</v>
      </c>
      <c r="I55" s="3">
        <f>(D51+D52+D53+D54+D55)/(($B$51+E55)/2)</f>
        <v>0.2962962962962963</v>
      </c>
      <c r="J55" s="3">
        <f t="shared" si="11"/>
        <v>0.6896551724137931</v>
      </c>
      <c r="K55" s="3">
        <f t="shared" si="10"/>
        <v>0.6551724137931034</v>
      </c>
      <c r="L55">
        <v>1</v>
      </c>
      <c r="P55" s="6"/>
    </row>
    <row r="56" spans="1:16" ht="12.75">
      <c r="A56" s="2">
        <v>43070</v>
      </c>
      <c r="B56">
        <v>26</v>
      </c>
      <c r="C56">
        <v>3</v>
      </c>
      <c r="D56">
        <v>1</v>
      </c>
      <c r="E56">
        <f t="shared" si="6"/>
        <v>28</v>
      </c>
      <c r="F56" s="5">
        <f t="shared" si="7"/>
        <v>2</v>
      </c>
      <c r="G56" s="3">
        <f t="shared" si="8"/>
        <v>0.037037037037037035</v>
      </c>
      <c r="H56" s="3">
        <f>(D45+D46+D47+D48+D49+D50+D51+D52+D53+D54+D55+D56)/(($B$45+E56)/2)</f>
        <v>0.6779661016949152</v>
      </c>
      <c r="I56" s="3">
        <f>(D51+D52+D53+D54+D55+D56)/(($B$51+E56)/2)</f>
        <v>0.32142857142857145</v>
      </c>
      <c r="J56" s="3">
        <f t="shared" si="11"/>
        <v>0.6779661016949152</v>
      </c>
      <c r="K56" s="3">
        <f t="shared" si="10"/>
        <v>0.6440677966101694</v>
      </c>
      <c r="L56">
        <v>1</v>
      </c>
      <c r="P56" s="6"/>
    </row>
    <row r="57" spans="1:16" ht="12.75">
      <c r="A57" s="2">
        <v>43101</v>
      </c>
      <c r="B57">
        <v>28</v>
      </c>
      <c r="C57">
        <v>2.5</v>
      </c>
      <c r="D57">
        <v>2</v>
      </c>
      <c r="E57">
        <f t="shared" si="6"/>
        <v>28.5</v>
      </c>
      <c r="F57" s="5">
        <f t="shared" si="7"/>
        <v>0.5</v>
      </c>
      <c r="G57" s="3">
        <f t="shared" si="8"/>
        <v>0.07079646017699115</v>
      </c>
      <c r="H57" s="3">
        <f>(D57)/(($B$57+E57)/2)</f>
        <v>0.07079646017699115</v>
      </c>
      <c r="I57" s="3">
        <f>(D51+D52+D53+D54+D55+D56+D57)/(($B$51+E57)/2)</f>
        <v>0.3893805309734513</v>
      </c>
      <c r="J57" s="3">
        <f t="shared" si="11"/>
        <v>0.6929133858267716</v>
      </c>
      <c r="K57" s="3">
        <f aca="true" t="shared" si="12" ref="K57:K68">((L46-O46)+(L47-O47)+(L48-O48)+(L49-O49)+(L50-O50)+(L51-O51)+(L52-O52)+(L53-O53)+(L54-O54)+(L55-O55)+(L56-O56)+(L57-O57))/((B46+E57)/2)</f>
        <v>0.6614173228346457</v>
      </c>
      <c r="L57">
        <v>2</v>
      </c>
      <c r="P57" s="6"/>
    </row>
    <row r="58" spans="1:12" ht="12.75">
      <c r="A58" s="2">
        <v>43132</v>
      </c>
      <c r="B58">
        <v>28.5</v>
      </c>
      <c r="C58">
        <v>2</v>
      </c>
      <c r="D58">
        <v>0</v>
      </c>
      <c r="E58">
        <f t="shared" si="6"/>
        <v>30.5</v>
      </c>
      <c r="F58" s="5">
        <f t="shared" si="7"/>
        <v>2</v>
      </c>
      <c r="G58" s="3">
        <f t="shared" si="8"/>
        <v>0</v>
      </c>
      <c r="H58" s="3">
        <f>(D57+D58)/(($B$57+E58)/2)</f>
        <v>0.06837606837606838</v>
      </c>
      <c r="I58" s="3">
        <f>(D51+D52+D53+D54+D55+D56+D57+D58)/(($B$51+E58)/2)</f>
        <v>0.37606837606837606</v>
      </c>
      <c r="J58" s="3">
        <f t="shared" si="11"/>
        <v>0.6511627906976745</v>
      </c>
      <c r="K58" s="3">
        <f t="shared" si="12"/>
        <v>0.6201550387596899</v>
      </c>
      <c r="L58">
        <v>0</v>
      </c>
    </row>
    <row r="59" spans="1:12" ht="12.75">
      <c r="A59" s="2">
        <v>43160</v>
      </c>
      <c r="B59">
        <v>30.5</v>
      </c>
      <c r="C59">
        <v>4</v>
      </c>
      <c r="D59">
        <v>4</v>
      </c>
      <c r="E59">
        <f t="shared" si="6"/>
        <v>30.5</v>
      </c>
      <c r="F59" s="5">
        <f t="shared" si="7"/>
        <v>0</v>
      </c>
      <c r="G59" s="3">
        <f t="shared" si="8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0.5128205128205128</v>
      </c>
      <c r="J59" s="3">
        <f t="shared" si="11"/>
        <v>0.672</v>
      </c>
      <c r="K59" s="3">
        <f t="shared" si="12"/>
        <v>0.64</v>
      </c>
      <c r="L59">
        <v>4</v>
      </c>
    </row>
    <row r="60" spans="1:16" ht="12.75">
      <c r="A60" s="2">
        <v>43191</v>
      </c>
      <c r="B60">
        <v>30.5</v>
      </c>
      <c r="C60">
        <v>5</v>
      </c>
      <c r="D60">
        <v>1</v>
      </c>
      <c r="E60">
        <f t="shared" si="6"/>
        <v>34.5</v>
      </c>
      <c r="F60" s="5">
        <f t="shared" si="7"/>
        <v>4</v>
      </c>
      <c r="G60" s="3">
        <f t="shared" si="8"/>
        <v>0.03076923076923077</v>
      </c>
      <c r="H60" s="3">
        <f>(D57+D58+D59+D60)/(($B$57+E60)/2)</f>
        <v>0.224</v>
      </c>
      <c r="I60" s="3">
        <f>(D51+D52+D53+D54+D55+D56+D57+D58+D59+D60)/(($B$51+E60)/2)</f>
        <v>0.512</v>
      </c>
      <c r="J60" s="3">
        <f t="shared" si="11"/>
        <v>0.6015037593984962</v>
      </c>
      <c r="K60" s="3">
        <f t="shared" si="12"/>
        <v>0.5714285714285714</v>
      </c>
      <c r="L60">
        <v>1</v>
      </c>
      <c r="P60" s="6"/>
    </row>
    <row r="61" spans="1:16" ht="12.75">
      <c r="A61" s="2">
        <v>43221</v>
      </c>
      <c r="B61">
        <v>34.5</v>
      </c>
      <c r="C61">
        <v>0</v>
      </c>
      <c r="D61">
        <v>2</v>
      </c>
      <c r="E61">
        <f t="shared" si="6"/>
        <v>32.5</v>
      </c>
      <c r="F61" s="5">
        <f t="shared" si="7"/>
        <v>-2</v>
      </c>
      <c r="G61" s="3">
        <f t="shared" si="8"/>
        <v>0.05970149253731343</v>
      </c>
      <c r="H61" s="3">
        <f>(D57+D58+D59+D60+D61)/(($B$57+E61)/2)</f>
        <v>0.2975206611570248</v>
      </c>
      <c r="I61" s="3">
        <f>(D51+D52+D53+D54+D55+D56+D57+D58+D59+D60+D61)/(($B$51+E61)/2)</f>
        <v>0.5950413223140496</v>
      </c>
      <c r="J61" s="3">
        <f t="shared" si="11"/>
        <v>0.6299212598425197</v>
      </c>
      <c r="K61" s="3">
        <f t="shared" si="12"/>
        <v>0.5984251968503937</v>
      </c>
      <c r="L61">
        <v>2</v>
      </c>
      <c r="P61" s="6"/>
    </row>
    <row r="62" spans="1:16" ht="12.75">
      <c r="A62" s="2">
        <v>43252</v>
      </c>
      <c r="B62">
        <v>32.5</v>
      </c>
      <c r="C62">
        <v>4</v>
      </c>
      <c r="D62">
        <v>2</v>
      </c>
      <c r="E62">
        <f t="shared" si="6"/>
        <v>34.5</v>
      </c>
      <c r="F62" s="5">
        <f t="shared" si="7"/>
        <v>2</v>
      </c>
      <c r="G62" s="3">
        <f t="shared" si="8"/>
        <v>0.05970149253731343</v>
      </c>
      <c r="H62" s="3">
        <f>(D57+D58+D59+D60+D61+D62)/(($B$57+E62)/2)</f>
        <v>0.352</v>
      </c>
      <c r="I62" s="3">
        <f>(D51+D52+D53+D54+D55+D56+D57+D58+D59+D60+D61+D62)/(($B$51+E62)/2)</f>
        <v>0.64</v>
      </c>
      <c r="J62" s="3">
        <f t="shared" si="11"/>
        <v>0.64</v>
      </c>
      <c r="K62" s="3">
        <f t="shared" si="12"/>
        <v>0.544</v>
      </c>
      <c r="L62">
        <v>0</v>
      </c>
      <c r="M62">
        <v>2</v>
      </c>
      <c r="P62" s="6"/>
    </row>
    <row r="63" spans="1:16" ht="12.75">
      <c r="A63" s="2">
        <v>43282</v>
      </c>
      <c r="B63">
        <v>34.5</v>
      </c>
      <c r="C63">
        <v>3</v>
      </c>
      <c r="D63">
        <v>2</v>
      </c>
      <c r="E63">
        <f t="shared" si="6"/>
        <v>35.5</v>
      </c>
      <c r="F63" s="5">
        <f t="shared" si="7"/>
        <v>1</v>
      </c>
      <c r="G63" s="3">
        <f t="shared" si="8"/>
        <v>0.05714285714285714</v>
      </c>
      <c r="H63" s="3">
        <f>(D57+D58+D59+D60+D61+D62+D63)/(($B$57+E63)/2)</f>
        <v>0.4094488188976378</v>
      </c>
      <c r="I63" s="3">
        <f>(D63)/(($B$63+E63)/2)</f>
        <v>0.05714285714285714</v>
      </c>
      <c r="J63" s="3">
        <f t="shared" si="11"/>
        <v>0.631578947368421</v>
      </c>
      <c r="K63" s="3">
        <f t="shared" si="12"/>
        <v>0.5413533834586466</v>
      </c>
      <c r="L63">
        <v>2</v>
      </c>
      <c r="P63" s="6"/>
    </row>
    <row r="64" spans="1:16" ht="12.75">
      <c r="A64" s="2">
        <v>43313</v>
      </c>
      <c r="B64">
        <v>35.5</v>
      </c>
      <c r="C64">
        <v>1</v>
      </c>
      <c r="D64">
        <v>3.5</v>
      </c>
      <c r="E64">
        <f t="shared" si="6"/>
        <v>33</v>
      </c>
      <c r="F64" s="5">
        <f t="shared" si="7"/>
        <v>-2.5</v>
      </c>
      <c r="G64" s="3">
        <f t="shared" si="8"/>
        <v>0.10218978102189781</v>
      </c>
      <c r="H64" s="3">
        <f>(D57+D58+D59+D60+D61+D62+D63+D64)/(($B$57+E64)/2)</f>
        <v>0.5409836065573771</v>
      </c>
      <c r="I64" s="3">
        <f>(D63+D64)/(($B$63+E64)/2)</f>
        <v>0.16296296296296298</v>
      </c>
      <c r="J64" s="3">
        <f t="shared" si="11"/>
        <v>0.7142857142857143</v>
      </c>
      <c r="K64" s="3">
        <f t="shared" si="12"/>
        <v>0.6190476190476191</v>
      </c>
      <c r="L64">
        <v>2.5</v>
      </c>
      <c r="M64">
        <v>1</v>
      </c>
      <c r="P64" s="6"/>
    </row>
    <row r="65" spans="1:16" ht="12.75">
      <c r="A65" s="2">
        <v>43344</v>
      </c>
      <c r="B65">
        <v>33</v>
      </c>
      <c r="C65">
        <v>0</v>
      </c>
      <c r="D65">
        <v>3</v>
      </c>
      <c r="E65">
        <f t="shared" si="6"/>
        <v>30</v>
      </c>
      <c r="F65" s="5">
        <f t="shared" si="7"/>
        <v>-3</v>
      </c>
      <c r="G65" s="3">
        <f t="shared" si="8"/>
        <v>0.09523809523809523</v>
      </c>
      <c r="H65" s="3">
        <f>(D57+D58+D59+D60+D61+D62+D63+D64+D65)/(($B$57+E65)/2)</f>
        <v>0.6724137931034483</v>
      </c>
      <c r="I65" s="3">
        <f>(D63+D64+D65)/(($B$63+E65)/2)</f>
        <v>0.26356589147286824</v>
      </c>
      <c r="J65" s="3">
        <f t="shared" si="11"/>
        <v>0.8205128205128205</v>
      </c>
      <c r="K65" s="3">
        <f t="shared" si="12"/>
        <v>0.717948717948718</v>
      </c>
      <c r="L65">
        <v>3</v>
      </c>
      <c r="P65" s="6"/>
    </row>
    <row r="66" spans="1:16" ht="12.75">
      <c r="A66" s="2">
        <v>43374</v>
      </c>
      <c r="B66">
        <v>30</v>
      </c>
      <c r="C66">
        <v>3</v>
      </c>
      <c r="D66">
        <v>3</v>
      </c>
      <c r="E66">
        <f t="shared" si="6"/>
        <v>30</v>
      </c>
      <c r="F66" s="5">
        <f t="shared" si="7"/>
        <v>0</v>
      </c>
      <c r="G66" s="3">
        <f t="shared" si="8"/>
        <v>0.1</v>
      </c>
      <c r="H66" s="3">
        <f>(D57+D58+D59+D60+D61+D62+D63+D64+D65+D66)/(($B$57+E66)/2)</f>
        <v>0.7758620689655172</v>
      </c>
      <c r="I66" s="3">
        <f>(D63+D64+D65+D66)/(($B$63+E66)/2)</f>
        <v>0.35658914728682173</v>
      </c>
      <c r="J66" s="3">
        <f t="shared" si="11"/>
        <v>0.875</v>
      </c>
      <c r="K66" s="3">
        <f t="shared" si="12"/>
        <v>0.7321428571428571</v>
      </c>
      <c r="L66">
        <v>2</v>
      </c>
      <c r="M66">
        <v>1</v>
      </c>
      <c r="P66" s="6"/>
    </row>
    <row r="67" spans="1:16" ht="12.75">
      <c r="A67" s="2">
        <v>43405</v>
      </c>
      <c r="B67">
        <v>30</v>
      </c>
      <c r="C67">
        <v>0</v>
      </c>
      <c r="D67">
        <v>2</v>
      </c>
      <c r="E67">
        <f t="shared" si="6"/>
        <v>28</v>
      </c>
      <c r="F67" s="5">
        <f t="shared" si="7"/>
        <v>-2</v>
      </c>
      <c r="G67" s="3">
        <f t="shared" si="8"/>
        <v>0.06896551724137931</v>
      </c>
      <c r="H67" s="3">
        <f>(D57+D58+D59+D60+D61+D62+D63+D64+D65+D66+D67)/(($B$57+E67)/2)</f>
        <v>0.875</v>
      </c>
      <c r="I67" s="3">
        <f>(D63+D64+D65+D66+D67)/(($B$63+E67)/2)</f>
        <v>0.432</v>
      </c>
      <c r="J67" s="3">
        <f t="shared" si="11"/>
        <v>0.9444444444444444</v>
      </c>
      <c r="K67" s="3">
        <f t="shared" si="12"/>
        <v>0.7962962962962963</v>
      </c>
      <c r="L67">
        <v>2</v>
      </c>
      <c r="P67" s="6"/>
    </row>
    <row r="68" spans="1:16" ht="12.75">
      <c r="A68" s="2">
        <v>43435</v>
      </c>
      <c r="B68">
        <v>28</v>
      </c>
      <c r="C68">
        <v>2.5</v>
      </c>
      <c r="D68">
        <v>2</v>
      </c>
      <c r="E68">
        <f t="shared" si="6"/>
        <v>28.5</v>
      </c>
      <c r="F68" s="5">
        <f t="shared" si="7"/>
        <v>0.5</v>
      </c>
      <c r="G68" s="3">
        <f t="shared" si="8"/>
        <v>0.07079646017699115</v>
      </c>
      <c r="H68" s="3">
        <f>(D57+D58+D59+D60+D61+D62+D63+D64+D65+D66+D67+D68)/(($B$57+E68)/2)</f>
        <v>0.9380530973451328</v>
      </c>
      <c r="I68" s="3">
        <f>(D63+D64+D65+D66+D67+D68)/(($B$63+E68)/2)</f>
        <v>0.49206349206349204</v>
      </c>
      <c r="J68" s="3">
        <f t="shared" si="11"/>
        <v>0.9380530973451328</v>
      </c>
      <c r="K68" s="3">
        <f t="shared" si="12"/>
        <v>0.7964601769911505</v>
      </c>
      <c r="L68">
        <v>2</v>
      </c>
      <c r="P68" s="6"/>
    </row>
    <row r="69" spans="1:16" ht="12.75">
      <c r="A69" s="2">
        <v>43466</v>
      </c>
      <c r="B69">
        <v>28.5</v>
      </c>
      <c r="C69">
        <v>9</v>
      </c>
      <c r="D69">
        <v>1</v>
      </c>
      <c r="E69">
        <f t="shared" si="6"/>
        <v>36.5</v>
      </c>
      <c r="F69" s="5">
        <f t="shared" si="7"/>
        <v>8</v>
      </c>
      <c r="G69" s="3">
        <f t="shared" si="8"/>
        <v>0.03076923076923077</v>
      </c>
      <c r="H69" s="3">
        <f>(D69)/(($B$69+E69)/2)</f>
        <v>0.03076923076923077</v>
      </c>
      <c r="I69" s="3">
        <f>(D63+D64+D65+D66+D67+D68+D69)/(($B$63+E69)/2)</f>
        <v>0.4647887323943662</v>
      </c>
      <c r="J69" s="3">
        <f aca="true" t="shared" si="13" ref="J69:J74">(D58+D59+D60+D61+D62+D63+D64+D65+D66+D67+D68+D69)/((B58+E69)/2)</f>
        <v>0.7846153846153846</v>
      </c>
      <c r="K69" s="3">
        <f aca="true" t="shared" si="14" ref="K69:K74">((L58-O58)+(L59-O59)+(L60-O60)+(L61-O61)+(L62-O62)+(L63-O63)+(L64-O64)+(L65-O65)+(L66-O66)+(L67-O67)+(L68-O68)+(L69-O69))/((B58+E69)/2)</f>
        <v>0.6615384615384615</v>
      </c>
      <c r="L69">
        <v>1</v>
      </c>
      <c r="P69" s="6"/>
    </row>
    <row r="70" spans="1:16" ht="12.75">
      <c r="A70" s="2">
        <v>43497</v>
      </c>
      <c r="B70">
        <v>36.5</v>
      </c>
      <c r="C70">
        <v>2</v>
      </c>
      <c r="D70">
        <v>1</v>
      </c>
      <c r="E70">
        <f t="shared" si="6"/>
        <v>37.5</v>
      </c>
      <c r="F70" s="5">
        <f t="shared" si="7"/>
        <v>1</v>
      </c>
      <c r="G70" s="3">
        <f t="shared" si="8"/>
        <v>0.02702702702702703</v>
      </c>
      <c r="H70" s="3">
        <f>(D69+D70)/(($B$69+E70)/2)</f>
        <v>0.06060606060606061</v>
      </c>
      <c r="I70" s="3">
        <f>(D63+D64+D65+D66+D67+D68+D69+D70)/(($B$63+E70)/2)</f>
        <v>0.4861111111111111</v>
      </c>
      <c r="J70" s="3">
        <f t="shared" si="13"/>
        <v>0.7794117647058824</v>
      </c>
      <c r="K70" s="3">
        <f t="shared" si="14"/>
        <v>0.6617647058823529</v>
      </c>
      <c r="L70">
        <v>1</v>
      </c>
      <c r="P70" s="6"/>
    </row>
    <row r="71" spans="1:12" ht="12.75">
      <c r="A71" s="2">
        <v>43525</v>
      </c>
      <c r="B71">
        <v>37.5</v>
      </c>
      <c r="C71">
        <v>1</v>
      </c>
      <c r="D71">
        <v>0</v>
      </c>
      <c r="E71">
        <f t="shared" si="6"/>
        <v>38.5</v>
      </c>
      <c r="F71" s="5">
        <f t="shared" si="7"/>
        <v>1</v>
      </c>
      <c r="G71" s="3">
        <f t="shared" si="8"/>
        <v>0</v>
      </c>
      <c r="H71" s="3">
        <f>(D69+D70+D71)/(($B$69+E71)/2)</f>
        <v>0.05970149253731343</v>
      </c>
      <c r="I71" s="3">
        <f>(D63+D64+D65+D66+D67+D68+D69+D70+D71)/(($B$63+E71)/2)</f>
        <v>0.4794520547945205</v>
      </c>
      <c r="J71" s="3">
        <f t="shared" si="13"/>
        <v>0.6521739130434783</v>
      </c>
      <c r="K71" s="3">
        <f t="shared" si="14"/>
        <v>0.5362318840579711</v>
      </c>
      <c r="L71">
        <v>0</v>
      </c>
    </row>
    <row r="72" spans="1:16" ht="12.75">
      <c r="A72" s="2">
        <v>43556</v>
      </c>
      <c r="B72">
        <v>38.5</v>
      </c>
      <c r="C72">
        <v>0</v>
      </c>
      <c r="D72">
        <v>3</v>
      </c>
      <c r="E72">
        <f t="shared" si="6"/>
        <v>35.5</v>
      </c>
      <c r="F72" s="5">
        <f t="shared" si="7"/>
        <v>-3</v>
      </c>
      <c r="G72" s="3">
        <f t="shared" si="8"/>
        <v>0.08108108108108109</v>
      </c>
      <c r="H72" s="3">
        <f>(D69+D70+D71+D72)/(($B$69+E72)/2)</f>
        <v>0.15625</v>
      </c>
      <c r="I72" s="3">
        <f>(D63+D64+D65+D66+D67+D68+D69+D70+D71+D72)/(($B$63+E72)/2)</f>
        <v>0.5857142857142857</v>
      </c>
      <c r="J72" s="3">
        <f t="shared" si="13"/>
        <v>0.7</v>
      </c>
      <c r="K72" s="3">
        <f t="shared" si="14"/>
        <v>0.5857142857142857</v>
      </c>
      <c r="L72">
        <v>3</v>
      </c>
      <c r="P72" s="6"/>
    </row>
    <row r="73" spans="1:16" ht="12.75">
      <c r="A73" s="2">
        <v>43586</v>
      </c>
      <c r="B73">
        <v>35.5</v>
      </c>
      <c r="C73">
        <v>1</v>
      </c>
      <c r="D73">
        <v>2</v>
      </c>
      <c r="E73">
        <f t="shared" si="6"/>
        <v>34.5</v>
      </c>
      <c r="F73" s="5">
        <f t="shared" si="7"/>
        <v>-1</v>
      </c>
      <c r="G73" s="3">
        <f t="shared" si="8"/>
        <v>0.05714285714285714</v>
      </c>
      <c r="H73" s="3">
        <f>(D69+D70+D71+D72+D73)/(($B$69+E73)/2)</f>
        <v>0.2222222222222222</v>
      </c>
      <c r="I73" s="3">
        <f>(D63+D64+D65+D66+D67+D68+D69+D70+D71+D72+D73)/(($B$63+E73)/2)</f>
        <v>0.6521739130434783</v>
      </c>
      <c r="J73" s="3">
        <f t="shared" si="13"/>
        <v>0.7313432835820896</v>
      </c>
      <c r="K73" s="3">
        <f t="shared" si="14"/>
        <v>0.6119402985074627</v>
      </c>
      <c r="L73">
        <v>2</v>
      </c>
      <c r="P73" s="6"/>
    </row>
    <row r="74" spans="1:16" ht="12.75">
      <c r="A74" s="2">
        <v>43617</v>
      </c>
      <c r="B74">
        <v>34.5</v>
      </c>
      <c r="C74">
        <v>0</v>
      </c>
      <c r="D74">
        <v>2</v>
      </c>
      <c r="E74">
        <f t="shared" si="6"/>
        <v>32.5</v>
      </c>
      <c r="F74" s="5">
        <f t="shared" si="7"/>
        <v>-2</v>
      </c>
      <c r="G74" s="3">
        <f t="shared" si="8"/>
        <v>0.05970149253731343</v>
      </c>
      <c r="H74" s="3">
        <f>(D69+D70+D71+D72+D73+D74)/(($B$69+E74)/2)</f>
        <v>0.29508196721311475</v>
      </c>
      <c r="I74" s="3">
        <f>(D63+D64+D65+D66+D67+D68+D69+D70+D71+D72+D73+D74)/(($B$63+E74)/2)</f>
        <v>0.7313432835820896</v>
      </c>
      <c r="J74" s="3">
        <f t="shared" si="13"/>
        <v>0.7313432835820896</v>
      </c>
      <c r="K74" s="3">
        <f t="shared" si="14"/>
        <v>0.6716417910447762</v>
      </c>
      <c r="L74">
        <v>2</v>
      </c>
      <c r="P74" s="6"/>
    </row>
    <row r="75" spans="1:16" ht="12.75">
      <c r="A75" s="2">
        <v>43647</v>
      </c>
      <c r="B75">
        <v>32.5</v>
      </c>
      <c r="C75">
        <v>2</v>
      </c>
      <c r="D75">
        <v>2</v>
      </c>
      <c r="E75">
        <f t="shared" si="6"/>
        <v>32.5</v>
      </c>
      <c r="F75" s="5">
        <f t="shared" si="7"/>
        <v>0</v>
      </c>
      <c r="G75" s="3">
        <f t="shared" si="8"/>
        <v>0.06153846153846154</v>
      </c>
      <c r="H75" s="3">
        <f>(D69+D70+D71+D72+D73+D74+D75)/(($B$69+E75)/2)</f>
        <v>0.36065573770491804</v>
      </c>
      <c r="I75" s="3">
        <f>(D75)/(($B$75+E75)/2)</f>
        <v>0.06153846153846154</v>
      </c>
      <c r="J75" s="3">
        <f aca="true" t="shared" si="15" ref="J75:J86">(D64+D65+D66+D67+D68+D69+D70+D71+D72+D73+D74+D75)/((B64+E75)/2)</f>
        <v>0.7205882352941176</v>
      </c>
      <c r="K75" s="3">
        <f aca="true" t="shared" si="16" ref="K75:K86">((L64-O64)+(L65-O65)+(L66-O66)+(L67-O67)+(L68-O68)+(L69-O69)+(L70-O70)+(L71-O71)+(L72-O72)+(L73-O73)+(L74-O74)+(L75-O75))/((B64+E75)/2)</f>
        <v>0.6617647058823529</v>
      </c>
      <c r="L75">
        <v>2</v>
      </c>
      <c r="P75" s="6"/>
    </row>
    <row r="76" spans="1:16" ht="12.75">
      <c r="A76" s="2">
        <v>43678</v>
      </c>
      <c r="B76">
        <v>32.5</v>
      </c>
      <c r="C76">
        <v>2</v>
      </c>
      <c r="D76">
        <v>1</v>
      </c>
      <c r="E76">
        <f t="shared" si="6"/>
        <v>33.5</v>
      </c>
      <c r="F76" s="5">
        <f t="shared" si="7"/>
        <v>1</v>
      </c>
      <c r="G76" s="3">
        <f t="shared" si="8"/>
        <v>0.030303030303030304</v>
      </c>
      <c r="H76" s="3">
        <f>(D69+D70+D71+D72+D73+D74+D75+D76)/(($B$69+E76)/2)</f>
        <v>0.3870967741935484</v>
      </c>
      <c r="I76" s="3">
        <f>(D75+D76)/(($B$75+E76)/2)</f>
        <v>0.09090909090909091</v>
      </c>
      <c r="J76" s="3">
        <f t="shared" si="15"/>
        <v>0.6616541353383458</v>
      </c>
      <c r="K76" s="3">
        <f t="shared" si="16"/>
        <v>0.631578947368421</v>
      </c>
      <c r="L76">
        <v>1</v>
      </c>
      <c r="P76" s="6"/>
    </row>
    <row r="77" spans="1:16" ht="12.75">
      <c r="A77" s="2">
        <v>43709</v>
      </c>
      <c r="B77">
        <v>33.5</v>
      </c>
      <c r="C77">
        <v>2</v>
      </c>
      <c r="D77">
        <v>1</v>
      </c>
      <c r="E77">
        <f t="shared" si="6"/>
        <v>34.5</v>
      </c>
      <c r="F77" s="5">
        <f t="shared" si="7"/>
        <v>1</v>
      </c>
      <c r="G77" s="3">
        <f t="shared" si="8"/>
        <v>0.029411764705882353</v>
      </c>
      <c r="H77" s="3">
        <f>(D69+D70+D71+D72+D73+D74+D75+D76+D77)/(($B$69+E77)/2)</f>
        <v>0.4126984126984127</v>
      </c>
      <c r="I77" s="3">
        <f>(D75+D76+D77)/(($B$75+E77)/2)</f>
        <v>0.11940298507462686</v>
      </c>
      <c r="J77" s="3">
        <f t="shared" si="15"/>
        <v>0.6201550387596899</v>
      </c>
      <c r="K77" s="3">
        <f t="shared" si="16"/>
        <v>0.5891472868217055</v>
      </c>
      <c r="L77">
        <v>1</v>
      </c>
      <c r="P77" s="6"/>
    </row>
    <row r="78" spans="1:16" ht="12.75">
      <c r="A78" s="2">
        <v>43739</v>
      </c>
      <c r="B78">
        <v>34.5</v>
      </c>
      <c r="C78">
        <v>3</v>
      </c>
      <c r="D78">
        <v>1</v>
      </c>
      <c r="E78">
        <f t="shared" si="6"/>
        <v>36.5</v>
      </c>
      <c r="F78" s="5">
        <f t="shared" si="7"/>
        <v>2</v>
      </c>
      <c r="G78" s="3">
        <f t="shared" si="8"/>
        <v>0.028169014084507043</v>
      </c>
      <c r="H78" s="3">
        <f>(D69+D70+D71+D72+D73+D74+D75+D76+D77+D78)/(($B$69+E78)/2)</f>
        <v>0.4307692307692308</v>
      </c>
      <c r="I78" s="3">
        <f>(D75+D76+D77+D78)/(($B$75+E78)/2)</f>
        <v>0.14492753623188406</v>
      </c>
      <c r="J78" s="3">
        <f t="shared" si="15"/>
        <v>0.5413533834586466</v>
      </c>
      <c r="K78" s="3">
        <f t="shared" si="16"/>
        <v>0.5413533834586466</v>
      </c>
      <c r="L78">
        <v>1</v>
      </c>
      <c r="P78" s="6"/>
    </row>
    <row r="79" spans="1:12" ht="12.75">
      <c r="A79" s="2">
        <v>43770</v>
      </c>
      <c r="B79">
        <v>36.5</v>
      </c>
      <c r="C79">
        <v>1</v>
      </c>
      <c r="D79">
        <v>0</v>
      </c>
      <c r="E79">
        <f t="shared" si="6"/>
        <v>37.5</v>
      </c>
      <c r="F79" s="5">
        <f t="shared" si="7"/>
        <v>1</v>
      </c>
      <c r="G79" s="3">
        <f t="shared" si="8"/>
        <v>0</v>
      </c>
      <c r="H79" s="3">
        <f>(D69+D70+D71+D72+D73+D74+D75+D76+D77+D78+D79)/(($B$69+E79)/2)</f>
        <v>0.42424242424242425</v>
      </c>
      <c r="I79" s="3">
        <f>(D75+D76+D77+D78+D79)/(($B$75+E79)/2)</f>
        <v>0.14285714285714285</v>
      </c>
      <c r="J79" s="3">
        <f t="shared" si="15"/>
        <v>0.48854961832061067</v>
      </c>
      <c r="K79" s="3">
        <f t="shared" si="16"/>
        <v>0.48854961832061067</v>
      </c>
      <c r="L79">
        <v>0</v>
      </c>
    </row>
    <row r="80" spans="1:16" ht="12.75">
      <c r="A80" s="2">
        <v>43800</v>
      </c>
      <c r="B80">
        <v>37.5</v>
      </c>
      <c r="C80">
        <v>1.5</v>
      </c>
      <c r="D80">
        <v>4</v>
      </c>
      <c r="E80">
        <f t="shared" si="6"/>
        <v>35</v>
      </c>
      <c r="F80" s="5">
        <f t="shared" si="7"/>
        <v>-2.5</v>
      </c>
      <c r="G80" s="3">
        <f t="shared" si="8"/>
        <v>0.1103448275862069</v>
      </c>
      <c r="H80" s="3">
        <f>(D69+D70+D71+D72+D73+D74+D75+D76+D77+D78+D79+D80)/(($B$69+E80)/2)</f>
        <v>0.5669291338582677</v>
      </c>
      <c r="I80" s="3">
        <f>(D75+D76+D77+D78+D79+D80)/(($B$75+E80)/2)</f>
        <v>0.26666666666666666</v>
      </c>
      <c r="J80" s="3">
        <f t="shared" si="15"/>
        <v>0.5669291338582677</v>
      </c>
      <c r="K80" s="3">
        <f t="shared" si="16"/>
        <v>0.5669291338582677</v>
      </c>
      <c r="L80">
        <v>4</v>
      </c>
      <c r="P80" s="6"/>
    </row>
    <row r="81" spans="1:12" ht="12.75">
      <c r="A81" s="2">
        <v>43831</v>
      </c>
      <c r="B81">
        <v>35</v>
      </c>
      <c r="C81">
        <v>0</v>
      </c>
      <c r="D81">
        <v>0</v>
      </c>
      <c r="E81">
        <f t="shared" si="6"/>
        <v>35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0.26666666666666666</v>
      </c>
      <c r="J81" s="3">
        <f t="shared" si="15"/>
        <v>0.4755244755244755</v>
      </c>
      <c r="K81" s="3">
        <f t="shared" si="16"/>
        <v>0.4755244755244755</v>
      </c>
      <c r="L81">
        <v>0</v>
      </c>
    </row>
    <row r="82" spans="1:12" ht="12.75">
      <c r="A82" s="2">
        <v>43862</v>
      </c>
      <c r="B82">
        <v>35</v>
      </c>
      <c r="C82">
        <v>1</v>
      </c>
      <c r="D82">
        <v>0</v>
      </c>
      <c r="E82">
        <f t="shared" si="6"/>
        <v>36</v>
      </c>
      <c r="F82" s="5">
        <f t="shared" si="7"/>
        <v>1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0.26277372262773724</v>
      </c>
      <c r="J82" s="3">
        <f t="shared" si="15"/>
        <v>0.43537414965986393</v>
      </c>
      <c r="K82" s="3">
        <f t="shared" si="16"/>
        <v>0.43537414965986393</v>
      </c>
      <c r="L82">
        <v>0</v>
      </c>
    </row>
    <row r="83" spans="1:12" ht="12.75">
      <c r="A83" s="2">
        <v>43891</v>
      </c>
      <c r="B83">
        <v>36</v>
      </c>
      <c r="C83">
        <v>2</v>
      </c>
      <c r="D83">
        <v>0</v>
      </c>
      <c r="E83">
        <f t="shared" si="6"/>
        <v>38</v>
      </c>
      <c r="F83" s="5">
        <f t="shared" si="7"/>
        <v>2</v>
      </c>
      <c r="G83" s="3">
        <f t="shared" si="8"/>
        <v>0</v>
      </c>
      <c r="H83" s="3">
        <f>(D81+D82+D83)/(($B$81+E83)/2)</f>
        <v>0</v>
      </c>
      <c r="I83" s="3">
        <f>(D75+D76+D77+D78+D79+D80+D81+D82+D83)/(($B$75+E83)/2)</f>
        <v>0.2553191489361702</v>
      </c>
      <c r="J83" s="3">
        <f t="shared" si="15"/>
        <v>0.41830065359477125</v>
      </c>
      <c r="K83" s="3">
        <f t="shared" si="16"/>
        <v>0.41830065359477125</v>
      </c>
      <c r="L83">
        <v>0</v>
      </c>
    </row>
    <row r="84" spans="1:12" ht="12.75">
      <c r="A84" s="2">
        <v>43922</v>
      </c>
      <c r="B84">
        <v>38</v>
      </c>
      <c r="C84">
        <v>2</v>
      </c>
      <c r="D84">
        <v>1</v>
      </c>
      <c r="E84">
        <f t="shared" si="6"/>
        <v>39</v>
      </c>
      <c r="F84" s="5">
        <f t="shared" si="7"/>
        <v>1</v>
      </c>
      <c r="G84" s="3">
        <f t="shared" si="8"/>
        <v>0.025974025974025976</v>
      </c>
      <c r="H84" s="3">
        <f>(D81+D82+D83+D84)/(($B$81+E84)/2)</f>
        <v>0.02702702702702703</v>
      </c>
      <c r="I84" s="3">
        <f>(D75+D76+D77+D78+D79+D80+D81+D82+D83+D84)/(($B$75+E84)/2)</f>
        <v>0.27972027972027974</v>
      </c>
      <c r="J84" s="3">
        <f t="shared" si="15"/>
        <v>0.37583892617449666</v>
      </c>
      <c r="K84" s="3">
        <f t="shared" si="16"/>
        <v>0.37583892617449666</v>
      </c>
      <c r="L84">
        <v>1</v>
      </c>
    </row>
    <row r="85" spans="1:16" ht="12.75">
      <c r="A85" s="2">
        <v>43952</v>
      </c>
      <c r="B85">
        <v>39</v>
      </c>
      <c r="C85">
        <v>0</v>
      </c>
      <c r="D85">
        <v>1</v>
      </c>
      <c r="E85">
        <f t="shared" si="6"/>
        <v>38</v>
      </c>
      <c r="F85" s="5">
        <f t="shared" si="7"/>
        <v>-1</v>
      </c>
      <c r="G85" s="3">
        <f t="shared" si="8"/>
        <v>0.025974025974025976</v>
      </c>
      <c r="H85" s="3">
        <f>(D81+D82+D83+D84+D85)/(($B$81+E85)/2)</f>
        <v>0.0547945205479452</v>
      </c>
      <c r="I85" s="3">
        <f>(D75+D76+D77+D78+D79+D80+D81+D82+D83+D84+D85)/(($B$75+E85)/2)</f>
        <v>0.3120567375886525</v>
      </c>
      <c r="J85" s="3">
        <f t="shared" si="15"/>
        <v>0.3586206896551724</v>
      </c>
      <c r="K85" s="3">
        <f t="shared" si="16"/>
        <v>0.3586206896551724</v>
      </c>
      <c r="L85">
        <v>1</v>
      </c>
      <c r="P85" s="6"/>
    </row>
    <row r="86" spans="1:16" ht="12.75">
      <c r="A86" s="2">
        <v>43983</v>
      </c>
      <c r="B86">
        <v>38</v>
      </c>
      <c r="C86">
        <v>1</v>
      </c>
      <c r="D86">
        <v>0.5</v>
      </c>
      <c r="E86">
        <f t="shared" si="6"/>
        <v>38.5</v>
      </c>
      <c r="F86" s="5">
        <f t="shared" si="7"/>
        <v>0.5</v>
      </c>
      <c r="G86" s="3">
        <f t="shared" si="8"/>
        <v>0.013071895424836602</v>
      </c>
      <c r="H86" s="3">
        <f>(D81+D82+D83+D84+D85+D86)/(($B$81+E86)/2)</f>
        <v>0.06802721088435375</v>
      </c>
      <c r="I86" s="3">
        <f>(D75+D76+D77+D78+D79+D80+D81+D82+D83+D84+D85+D86)/(($B$75+E86)/2)</f>
        <v>0.323943661971831</v>
      </c>
      <c r="J86" s="3">
        <f t="shared" si="15"/>
        <v>0.323943661971831</v>
      </c>
      <c r="K86" s="3">
        <f t="shared" si="16"/>
        <v>0.323943661971831</v>
      </c>
      <c r="L86">
        <v>0.5</v>
      </c>
      <c r="P86" s="6"/>
    </row>
    <row r="87" spans="1:16" ht="12.75">
      <c r="A87" s="2">
        <v>44013</v>
      </c>
      <c r="B87">
        <v>38.5</v>
      </c>
      <c r="C87">
        <v>3</v>
      </c>
      <c r="D87">
        <v>2.5</v>
      </c>
      <c r="E87">
        <f aca="true" t="shared" si="17" ref="E87:E98">B87+C87-D87</f>
        <v>39</v>
      </c>
      <c r="F87" s="5">
        <f aca="true" t="shared" si="18" ref="F87:F98">C87-D87</f>
        <v>0.5</v>
      </c>
      <c r="G87" s="3">
        <f aca="true" t="shared" si="19" ref="G87:G98">D87/((B87+E87)/2)</f>
        <v>0.06451612903225806</v>
      </c>
      <c r="H87" s="3">
        <f>(D81+D82+D83+D84+D85+D86+D87)/(($B$81+E87)/2)</f>
        <v>0.13513513513513514</v>
      </c>
      <c r="I87" s="3">
        <f>(D87)/(($B$87+E87)/2)</f>
        <v>0.06451612903225806</v>
      </c>
      <c r="J87" s="3">
        <f aca="true" t="shared" si="20" ref="J87:J110">(D76+D77+D78+D79+D80+D81+D82+D83+D84+D85+D86+D87)/((B76+E87)/2)</f>
        <v>0.3356643356643357</v>
      </c>
      <c r="K87" s="3">
        <f aca="true" t="shared" si="21" ref="K87:K110">((L76-O76)+(L77-O77)+(L78-O78)+(L79-O79)+(L80-O80)+(L81-O81)+(L82-O82)+(L83-O83)+(L84-O84)+(L85-O85)+(L86-O86)+(L87-O87))/((B76+E87)/2)</f>
        <v>0.3356643356643357</v>
      </c>
      <c r="L87">
        <v>2.5</v>
      </c>
      <c r="P87" s="6"/>
    </row>
    <row r="88" spans="1:12" ht="12.75">
      <c r="A88" s="2">
        <v>44044</v>
      </c>
      <c r="B88">
        <v>39</v>
      </c>
      <c r="C88">
        <v>0</v>
      </c>
      <c r="D88">
        <v>0</v>
      </c>
      <c r="E88">
        <f t="shared" si="17"/>
        <v>39</v>
      </c>
      <c r="F88" s="5">
        <f t="shared" si="18"/>
        <v>0</v>
      </c>
      <c r="G88" s="3">
        <f t="shared" si="19"/>
        <v>0</v>
      </c>
      <c r="H88" s="3">
        <f>(D81+D82+D83+D84+D85+D86+D87+D88)/(($B$81+E88)/2)</f>
        <v>0.13513513513513514</v>
      </c>
      <c r="I88" s="3">
        <f>(D87+D88)/(($B$87+E88)/2)</f>
        <v>0.06451612903225806</v>
      </c>
      <c r="J88" s="3">
        <f t="shared" si="20"/>
        <v>0.30344827586206896</v>
      </c>
      <c r="K88" s="3">
        <f t="shared" si="21"/>
        <v>0.30344827586206896</v>
      </c>
      <c r="L88">
        <v>0</v>
      </c>
    </row>
    <row r="89" spans="1:12" ht="12.75">
      <c r="A89" s="2">
        <v>44075</v>
      </c>
      <c r="B89">
        <v>39</v>
      </c>
      <c r="C89">
        <v>1</v>
      </c>
      <c r="D89">
        <v>0</v>
      </c>
      <c r="E89">
        <f t="shared" si="17"/>
        <v>40</v>
      </c>
      <c r="F89" s="5">
        <f t="shared" si="18"/>
        <v>1</v>
      </c>
      <c r="G89" s="3">
        <f t="shared" si="19"/>
        <v>0</v>
      </c>
      <c r="H89" s="3">
        <f>(D81+D82+D83+D84+D85+D86+D87+D88+D89)/(($B$81+E89)/2)</f>
        <v>0.13333333333333333</v>
      </c>
      <c r="I89" s="3">
        <f>(D87+D88+D89)/(($B$87+E89)/2)</f>
        <v>0.06369426751592357</v>
      </c>
      <c r="J89" s="3">
        <f t="shared" si="20"/>
        <v>0.2684563758389262</v>
      </c>
      <c r="K89" s="3">
        <f t="shared" si="21"/>
        <v>0.2684563758389262</v>
      </c>
      <c r="L89">
        <v>0</v>
      </c>
    </row>
    <row r="90" spans="1:16" ht="12.75">
      <c r="A90" s="2">
        <v>44105</v>
      </c>
      <c r="B90">
        <v>40</v>
      </c>
      <c r="C90">
        <v>1</v>
      </c>
      <c r="D90">
        <v>1</v>
      </c>
      <c r="E90">
        <f t="shared" si="17"/>
        <v>40</v>
      </c>
      <c r="F90" s="5">
        <f t="shared" si="18"/>
        <v>0</v>
      </c>
      <c r="G90" s="3">
        <f t="shared" si="19"/>
        <v>0.025</v>
      </c>
      <c r="H90" s="3">
        <f>(D81+D82+D83+D84+D85+D86+D87+D88+D89+D90)/(($B$81+E90)/2)</f>
        <v>0.16</v>
      </c>
      <c r="I90" s="3">
        <f>(D87+D88+D89+D90)/(($B$87+E90)/2)</f>
        <v>0.08917197452229299</v>
      </c>
      <c r="J90" s="3">
        <f t="shared" si="20"/>
        <v>0.26143790849673204</v>
      </c>
      <c r="K90" s="3">
        <f t="shared" si="21"/>
        <v>0.26143790849673204</v>
      </c>
      <c r="L90">
        <v>1</v>
      </c>
      <c r="P90" s="6"/>
    </row>
    <row r="91" spans="1:16" ht="12.75">
      <c r="A91" s="2">
        <v>44136</v>
      </c>
      <c r="B91">
        <v>40</v>
      </c>
      <c r="C91">
        <v>1</v>
      </c>
      <c r="D91">
        <v>2</v>
      </c>
      <c r="E91">
        <f t="shared" si="17"/>
        <v>39</v>
      </c>
      <c r="F91" s="5">
        <f t="shared" si="18"/>
        <v>-1</v>
      </c>
      <c r="G91" s="3">
        <f t="shared" si="19"/>
        <v>0.05063291139240506</v>
      </c>
      <c r="H91" s="3">
        <f>(D81+D82+D83+D84+D85+D86+D87+D88+D89+D90+D91)/(($B$81+E91)/2)</f>
        <v>0.21621621621621623</v>
      </c>
      <c r="I91" s="3">
        <f>(D87+D88+D89+D90+D91)/(($B$87+E91)/2)</f>
        <v>0.14193548387096774</v>
      </c>
      <c r="J91" s="3">
        <f t="shared" si="20"/>
        <v>0.3137254901960784</v>
      </c>
      <c r="K91" s="3">
        <f t="shared" si="21"/>
        <v>0.3137254901960784</v>
      </c>
      <c r="L91">
        <v>2</v>
      </c>
      <c r="P91" s="6"/>
    </row>
    <row r="92" spans="1:16" ht="12.75">
      <c r="A92" s="2">
        <v>44166</v>
      </c>
      <c r="B92">
        <v>39</v>
      </c>
      <c r="C92">
        <v>1</v>
      </c>
      <c r="D92">
        <v>2</v>
      </c>
      <c r="E92">
        <f t="shared" si="17"/>
        <v>38</v>
      </c>
      <c r="F92" s="5">
        <f t="shared" si="18"/>
        <v>-1</v>
      </c>
      <c r="G92" s="3">
        <f t="shared" si="19"/>
        <v>0.05194805194805195</v>
      </c>
      <c r="H92" s="3">
        <f>(D81+D82+D83+D84+D85+D86+D87+D88+D89+D90+D91+D92)/(($B$81+E92)/2)</f>
        <v>0.273972602739726</v>
      </c>
      <c r="I92" s="3">
        <f>(D87+D88+D89+D90+D91+D92)/(($B$87+E92)/2)</f>
        <v>0.19607843137254902</v>
      </c>
      <c r="J92" s="3">
        <f t="shared" si="20"/>
        <v>0.273972602739726</v>
      </c>
      <c r="K92" s="3">
        <f t="shared" si="21"/>
        <v>0.273972602739726</v>
      </c>
      <c r="L92">
        <v>2</v>
      </c>
      <c r="P92" s="6"/>
    </row>
    <row r="93" spans="1:16" ht="12.75">
      <c r="A93" s="2">
        <v>44197</v>
      </c>
      <c r="B93">
        <v>38</v>
      </c>
      <c r="C93">
        <v>0</v>
      </c>
      <c r="D93">
        <v>1</v>
      </c>
      <c r="E93">
        <f t="shared" si="17"/>
        <v>37</v>
      </c>
      <c r="F93" s="5">
        <f t="shared" si="18"/>
        <v>-1</v>
      </c>
      <c r="G93" s="3">
        <f t="shared" si="19"/>
        <v>0.02666666666666667</v>
      </c>
      <c r="H93" s="3">
        <f>(D93)/(($B$93+E93)/2)</f>
        <v>0.02666666666666667</v>
      </c>
      <c r="I93" s="3">
        <f>(D87+D88+D89+D90+D91+D92+D93)/(($B$87+E93)/2)</f>
        <v>0.2251655629139073</v>
      </c>
      <c r="J93" s="3">
        <f t="shared" si="20"/>
        <v>0.3055555555555556</v>
      </c>
      <c r="K93" s="3">
        <f t="shared" si="21"/>
        <v>0.3055555555555556</v>
      </c>
      <c r="L93">
        <v>1</v>
      </c>
      <c r="P93" s="6"/>
    </row>
    <row r="94" spans="1:16" ht="12.75">
      <c r="A94" s="2">
        <v>44228</v>
      </c>
      <c r="B94">
        <v>37</v>
      </c>
      <c r="C94">
        <v>2</v>
      </c>
      <c r="D94">
        <v>4</v>
      </c>
      <c r="E94">
        <f t="shared" si="17"/>
        <v>35</v>
      </c>
      <c r="F94" s="5">
        <f t="shared" si="18"/>
        <v>-2</v>
      </c>
      <c r="G94" s="3">
        <f t="shared" si="19"/>
        <v>0.1111111111111111</v>
      </c>
      <c r="H94" s="3">
        <f>(D93+D94)/(($B$93+E94)/2)</f>
        <v>0.136986301369863</v>
      </c>
      <c r="I94" s="3">
        <f>(D87+D88+D89+D90+D91+D92+D93+D94)/(($B$87+E94)/2)</f>
        <v>0.3401360544217687</v>
      </c>
      <c r="J94" s="3">
        <f t="shared" si="20"/>
        <v>0.4225352112676056</v>
      </c>
      <c r="K94" s="3">
        <f t="shared" si="21"/>
        <v>0.4225352112676056</v>
      </c>
      <c r="L94">
        <v>4</v>
      </c>
      <c r="P94" s="6"/>
    </row>
    <row r="95" spans="1:12" ht="12.75">
      <c r="A95" s="2">
        <v>44256</v>
      </c>
      <c r="B95">
        <v>35</v>
      </c>
      <c r="C95">
        <v>2</v>
      </c>
      <c r="D95">
        <v>0</v>
      </c>
      <c r="E95">
        <f t="shared" si="17"/>
        <v>37</v>
      </c>
      <c r="F95" s="5">
        <f t="shared" si="18"/>
        <v>2</v>
      </c>
      <c r="G95" s="3">
        <f t="shared" si="19"/>
        <v>0</v>
      </c>
      <c r="H95" s="3">
        <f>(D93+D94+D95)/(($B$93+E95)/2)</f>
        <v>0.13333333333333333</v>
      </c>
      <c r="I95" s="3">
        <f>(D87+D88+D89+D90+D91+D92+D93+D94+D95)/(($B$87+E95)/2)</f>
        <v>0.33112582781456956</v>
      </c>
      <c r="J95" s="3">
        <f t="shared" si="20"/>
        <v>0.4</v>
      </c>
      <c r="K95" s="3">
        <f t="shared" si="21"/>
        <v>0.4</v>
      </c>
      <c r="L95">
        <v>0</v>
      </c>
    </row>
    <row r="96" spans="1:16" ht="12.75">
      <c r="A96" s="2">
        <v>44287</v>
      </c>
      <c r="B96">
        <v>37</v>
      </c>
      <c r="C96">
        <v>0</v>
      </c>
      <c r="D96">
        <v>2</v>
      </c>
      <c r="E96">
        <f t="shared" si="17"/>
        <v>35</v>
      </c>
      <c r="F96" s="5">
        <f t="shared" si="18"/>
        <v>-2</v>
      </c>
      <c r="G96" s="3">
        <f t="shared" si="19"/>
        <v>0.05555555555555555</v>
      </c>
      <c r="H96" s="3">
        <f>(D93+D94+D95+D96)/(($B$93+E96)/2)</f>
        <v>0.1917808219178082</v>
      </c>
      <c r="I96" s="3">
        <f>(D87+D88+D89+D90+D91+D92+D93+D94+D95+D96)/(($B$87+E96)/2)</f>
        <v>0.3945578231292517</v>
      </c>
      <c r="J96" s="3">
        <f t="shared" si="20"/>
        <v>0.43243243243243246</v>
      </c>
      <c r="K96" s="3">
        <f t="shared" si="21"/>
        <v>0.3783783783783784</v>
      </c>
      <c r="L96">
        <v>0</v>
      </c>
      <c r="M96">
        <v>2</v>
      </c>
      <c r="P96" s="6"/>
    </row>
    <row r="97" spans="1:16" ht="12.75">
      <c r="A97" s="2">
        <v>44317</v>
      </c>
      <c r="B97">
        <v>35</v>
      </c>
      <c r="C97">
        <v>6</v>
      </c>
      <c r="D97">
        <v>2</v>
      </c>
      <c r="E97">
        <f t="shared" si="17"/>
        <v>39</v>
      </c>
      <c r="F97" s="5">
        <f t="shared" si="18"/>
        <v>4</v>
      </c>
      <c r="G97" s="3">
        <f t="shared" si="19"/>
        <v>0.05405405405405406</v>
      </c>
      <c r="H97" s="3">
        <f>(D93+D94+D95+D96+D97)/(($B$93+E97)/2)</f>
        <v>0.23376623376623376</v>
      </c>
      <c r="I97" s="3">
        <f>(D87+D88+D89+D90+D91+D92+D93+D94+D95+D96+D97)/(($B$87+E97)/2)</f>
        <v>0.4258064516129032</v>
      </c>
      <c r="J97" s="3">
        <f t="shared" si="20"/>
        <v>0.44155844155844154</v>
      </c>
      <c r="K97" s="3">
        <f t="shared" si="21"/>
        <v>0.38961038961038963</v>
      </c>
      <c r="L97">
        <v>2</v>
      </c>
      <c r="P97" s="6"/>
    </row>
    <row r="98" spans="1:12" ht="12.75">
      <c r="A98" s="2">
        <v>44348</v>
      </c>
      <c r="B98">
        <v>39</v>
      </c>
      <c r="C98">
        <v>0</v>
      </c>
      <c r="D98">
        <v>0</v>
      </c>
      <c r="E98">
        <f t="shared" si="17"/>
        <v>39</v>
      </c>
      <c r="F98" s="5">
        <f t="shared" si="18"/>
        <v>0</v>
      </c>
      <c r="G98" s="3">
        <f t="shared" si="19"/>
        <v>0</v>
      </c>
      <c r="H98" s="3">
        <f>(D93+D94+D95+D96+D97+D98)/(($B$93+E98)/2)</f>
        <v>0.23376623376623376</v>
      </c>
      <c r="I98" s="3">
        <f>(D87+D88+D89+D90+D91+D92+D93+D94+D95+D96+D97+D98)/(($B$87+E98)/2)</f>
        <v>0.4258064516129032</v>
      </c>
      <c r="J98" s="3">
        <f t="shared" si="20"/>
        <v>0.4258064516129032</v>
      </c>
      <c r="K98" s="3">
        <f t="shared" si="21"/>
        <v>0.3741935483870968</v>
      </c>
      <c r="L98">
        <v>0</v>
      </c>
    </row>
    <row r="99" spans="1:16" ht="12.75">
      <c r="A99" s="2">
        <v>44378</v>
      </c>
      <c r="B99">
        <v>39</v>
      </c>
      <c r="C99">
        <v>0</v>
      </c>
      <c r="D99">
        <v>4</v>
      </c>
      <c r="E99">
        <f aca="true" t="shared" si="22" ref="E99:E110">B99+C99-D99</f>
        <v>35</v>
      </c>
      <c r="F99" s="5">
        <f aca="true" t="shared" si="23" ref="F99:F110">C99-D99</f>
        <v>-4</v>
      </c>
      <c r="G99" s="3">
        <f aca="true" t="shared" si="24" ref="G99:G110">D99/((B99+E99)/2)</f>
        <v>0.10810810810810811</v>
      </c>
      <c r="H99" s="3">
        <f>(D93+D94+D95+D96+D97+D98+D99)/(($B$93+E99)/2)</f>
        <v>0.3561643835616438</v>
      </c>
      <c r="I99" s="3">
        <f>(D99)/(($B$99+E99)/2)</f>
        <v>0.10810810810810811</v>
      </c>
      <c r="J99" s="3">
        <f t="shared" si="20"/>
        <v>0.4864864864864865</v>
      </c>
      <c r="K99" s="3">
        <f t="shared" si="21"/>
        <v>0.43243243243243246</v>
      </c>
      <c r="L99">
        <v>4</v>
      </c>
      <c r="P99" s="6"/>
    </row>
    <row r="100" spans="1:16" ht="12.75">
      <c r="A100" s="2">
        <v>44409</v>
      </c>
      <c r="B100">
        <v>35</v>
      </c>
      <c r="C100">
        <v>0</v>
      </c>
      <c r="D100">
        <v>3</v>
      </c>
      <c r="E100">
        <f t="shared" si="22"/>
        <v>32</v>
      </c>
      <c r="F100" s="5">
        <f t="shared" si="23"/>
        <v>-3</v>
      </c>
      <c r="G100" s="3">
        <f t="shared" si="24"/>
        <v>0.08955223880597014</v>
      </c>
      <c r="H100" s="3">
        <f>(D93+D94+D95+D96+D97+D98+D99+D100)/(($B$93+E100)/2)</f>
        <v>0.45714285714285713</v>
      </c>
      <c r="I100" s="3">
        <f>(D99+D100)/(($B$99+E100)/2)</f>
        <v>0.19718309859154928</v>
      </c>
      <c r="J100" s="3">
        <f t="shared" si="20"/>
        <v>0.5915492957746479</v>
      </c>
      <c r="K100" s="3">
        <f t="shared" si="21"/>
        <v>0.5352112676056338</v>
      </c>
      <c r="L100">
        <v>3</v>
      </c>
      <c r="P100" s="6"/>
    </row>
    <row r="101" spans="1:16" ht="12.75">
      <c r="A101" s="2">
        <v>44440</v>
      </c>
      <c r="B101">
        <v>32</v>
      </c>
      <c r="C101">
        <v>1</v>
      </c>
      <c r="D101">
        <v>4</v>
      </c>
      <c r="E101">
        <f t="shared" si="22"/>
        <v>29</v>
      </c>
      <c r="F101" s="5">
        <f t="shared" si="23"/>
        <v>-3</v>
      </c>
      <c r="G101" s="3">
        <f t="shared" si="24"/>
        <v>0.13114754098360656</v>
      </c>
      <c r="H101" s="3">
        <f>(D93+D94+D95+D96+D97+D98+D99+D100+D101)/(($B$93+E101)/2)</f>
        <v>0.5970149253731343</v>
      </c>
      <c r="I101" s="3">
        <f>(D99+D100+D101)/(($B$99+E101)/2)</f>
        <v>0.3235294117647059</v>
      </c>
      <c r="J101" s="3">
        <f t="shared" si="20"/>
        <v>0.7246376811594203</v>
      </c>
      <c r="K101" s="3">
        <f t="shared" si="21"/>
        <v>0.6666666666666666</v>
      </c>
      <c r="L101">
        <v>4</v>
      </c>
      <c r="P101" s="6"/>
    </row>
    <row r="102" spans="1:16" ht="12.75">
      <c r="A102" s="2">
        <v>44470</v>
      </c>
      <c r="B102">
        <v>29</v>
      </c>
      <c r="C102">
        <v>3</v>
      </c>
      <c r="D102">
        <v>4</v>
      </c>
      <c r="E102">
        <f t="shared" si="22"/>
        <v>28</v>
      </c>
      <c r="F102" s="5">
        <f t="shared" si="23"/>
        <v>-1</v>
      </c>
      <c r="G102" s="3">
        <f t="shared" si="24"/>
        <v>0.14035087719298245</v>
      </c>
      <c r="H102" s="3">
        <f>(D93+D94+D95+D96+D97+D98+D99+D100+D101+D102)/(($B$93+E102)/2)</f>
        <v>0.7272727272727273</v>
      </c>
      <c r="I102" s="3">
        <f>(D99+D100+D101+D102)/(($B$99+E102)/2)</f>
        <v>0.44776119402985076</v>
      </c>
      <c r="J102" s="3">
        <f t="shared" si="20"/>
        <v>0.8235294117647058</v>
      </c>
      <c r="K102" s="3">
        <f t="shared" si="21"/>
        <v>0.7352941176470589</v>
      </c>
      <c r="L102">
        <v>3</v>
      </c>
      <c r="M102">
        <v>1</v>
      </c>
      <c r="P102" s="6"/>
    </row>
    <row r="103" spans="1:16" ht="12.75">
      <c r="A103" s="2">
        <v>44501</v>
      </c>
      <c r="B103">
        <v>28</v>
      </c>
      <c r="C103">
        <v>0</v>
      </c>
      <c r="D103">
        <v>4</v>
      </c>
      <c r="E103">
        <f t="shared" si="22"/>
        <v>24</v>
      </c>
      <c r="F103" s="5">
        <f t="shared" si="23"/>
        <v>-4</v>
      </c>
      <c r="G103" s="3">
        <f t="shared" si="24"/>
        <v>0.15384615384615385</v>
      </c>
      <c r="H103" s="3">
        <f>(D93+D94+D95+D96+D97+D98+D99+D100+D101+D102+D103)/(($B$93+E103)/2)</f>
        <v>0.9032258064516129</v>
      </c>
      <c r="I103" s="3">
        <f>(D99+D100+D101+D102+D103)/(($B$99+E103)/2)</f>
        <v>0.6031746031746031</v>
      </c>
      <c r="J103" s="3">
        <f t="shared" si="20"/>
        <v>0.9523809523809523</v>
      </c>
      <c r="K103" s="3">
        <f t="shared" si="21"/>
        <v>0.8571428571428571</v>
      </c>
      <c r="L103">
        <v>4</v>
      </c>
      <c r="P103" s="6"/>
    </row>
    <row r="104" spans="1:11" ht="12.75">
      <c r="A104" s="2">
        <v>44531</v>
      </c>
      <c r="E104">
        <f t="shared" si="22"/>
        <v>0</v>
      </c>
      <c r="F104" s="5">
        <f t="shared" si="23"/>
        <v>0</v>
      </c>
      <c r="G104" s="3" t="e">
        <f t="shared" si="24"/>
        <v>#DIV/0!</v>
      </c>
      <c r="H104" s="3">
        <f>(D93+D94+D95+D96+D97+D98+D99+D100+D101+D102+D103+D104)/(($B$93+E104)/2)</f>
        <v>1.4736842105263157</v>
      </c>
      <c r="I104" s="3">
        <f>(D99+D100+D101+D102+D103+D104)/(($B$99+E104)/2)</f>
        <v>0.9743589743589743</v>
      </c>
      <c r="J104" s="3">
        <f t="shared" si="20"/>
        <v>1.4736842105263157</v>
      </c>
      <c r="K104" s="3">
        <f t="shared" si="21"/>
        <v>1.3157894736842106</v>
      </c>
    </row>
    <row r="105" spans="1:11" ht="12.75">
      <c r="A105" s="2">
        <v>44562</v>
      </c>
      <c r="E105">
        <f t="shared" si="22"/>
        <v>0</v>
      </c>
      <c r="F105" s="5">
        <f t="shared" si="23"/>
        <v>0</v>
      </c>
      <c r="G105" s="3" t="e">
        <f t="shared" si="24"/>
        <v>#DIV/0!</v>
      </c>
      <c r="H105" s="3" t="e">
        <f>(D105)/(($B$105+E105)/2)</f>
        <v>#DIV/0!</v>
      </c>
      <c r="I105" s="3">
        <f>(D99+D100+D101+D102+D103+D104+D105)/(($B$99+E105)/2)</f>
        <v>0.9743589743589743</v>
      </c>
      <c r="J105" s="3">
        <f t="shared" si="20"/>
        <v>1.4594594594594594</v>
      </c>
      <c r="K105" s="3">
        <f t="shared" si="21"/>
        <v>1.2972972972972974</v>
      </c>
    </row>
    <row r="106" spans="1:11" ht="12.75">
      <c r="A106" s="2">
        <v>44593</v>
      </c>
      <c r="E106">
        <f t="shared" si="22"/>
        <v>0</v>
      </c>
      <c r="F106" s="5">
        <f t="shared" si="23"/>
        <v>0</v>
      </c>
      <c r="G106" s="3" t="e">
        <f t="shared" si="24"/>
        <v>#DIV/0!</v>
      </c>
      <c r="H106" s="3" t="e">
        <f>(D105+D106)/(($B$105+E106)/2)</f>
        <v>#DIV/0!</v>
      </c>
      <c r="I106" s="3">
        <f>(D99+D100+D101+D102+D103+D104+D105+D106)/(($B$99+E106)/2)</f>
        <v>0.9743589743589743</v>
      </c>
      <c r="J106" s="3">
        <f t="shared" si="20"/>
        <v>1.3142857142857143</v>
      </c>
      <c r="K106" s="3">
        <f t="shared" si="21"/>
        <v>1.1428571428571428</v>
      </c>
    </row>
    <row r="107" spans="1:11" ht="12.75">
      <c r="A107" s="2">
        <v>44621</v>
      </c>
      <c r="E107">
        <f t="shared" si="22"/>
        <v>0</v>
      </c>
      <c r="F107" s="5">
        <f t="shared" si="23"/>
        <v>0</v>
      </c>
      <c r="G107" s="3" t="e">
        <f t="shared" si="24"/>
        <v>#DIV/0!</v>
      </c>
      <c r="H107" s="3" t="e">
        <f>(D105+D106+D107)/(($B$105+E107)/2)</f>
        <v>#DIV/0!</v>
      </c>
      <c r="I107" s="3">
        <f>(D99+D100+D101+D102+D103+D104+D105+D106+D107)/(($B$99+E107)/2)</f>
        <v>0.9743589743589743</v>
      </c>
      <c r="J107" s="3">
        <f t="shared" si="20"/>
        <v>1.2432432432432432</v>
      </c>
      <c r="K107" s="3">
        <f t="shared" si="21"/>
        <v>1.0810810810810811</v>
      </c>
    </row>
    <row r="108" spans="1:11" ht="12.75">
      <c r="A108" s="2">
        <v>44652</v>
      </c>
      <c r="E108">
        <f t="shared" si="22"/>
        <v>0</v>
      </c>
      <c r="F108" s="5">
        <f t="shared" si="23"/>
        <v>0</v>
      </c>
      <c r="G108" s="3" t="e">
        <f t="shared" si="24"/>
        <v>#DIV/0!</v>
      </c>
      <c r="H108" s="3" t="e">
        <f>(D105+D106+D107+D108)/(($B$105+E108)/2)</f>
        <v>#DIV/0!</v>
      </c>
      <c r="I108" s="3">
        <f>(D99+D100+D101+D102+D103+D104+D105+D106+D107+D108)/(($B$99+E108)/2)</f>
        <v>0.9743589743589743</v>
      </c>
      <c r="J108" s="3">
        <f t="shared" si="20"/>
        <v>1.2</v>
      </c>
      <c r="K108" s="3">
        <f t="shared" si="21"/>
        <v>1.1428571428571428</v>
      </c>
    </row>
    <row r="109" spans="1:11" ht="12.75">
      <c r="A109" s="2">
        <v>44682</v>
      </c>
      <c r="E109">
        <f t="shared" si="22"/>
        <v>0</v>
      </c>
      <c r="F109" s="5">
        <f t="shared" si="23"/>
        <v>0</v>
      </c>
      <c r="G109" s="3" t="e">
        <f t="shared" si="24"/>
        <v>#DIV/0!</v>
      </c>
      <c r="H109" s="3" t="e">
        <f>(D105+D106+D107+D108+D109)/(($B$105+E109)/2)</f>
        <v>#DIV/0!</v>
      </c>
      <c r="I109" s="3">
        <f>(D99+D100+D101+D102+D103+D104+D105+D106+D107+D108+D109)/(($B$99+E109)/2)</f>
        <v>0.9743589743589743</v>
      </c>
      <c r="J109" s="3">
        <f t="shared" si="20"/>
        <v>0.9743589743589743</v>
      </c>
      <c r="K109" s="3">
        <f t="shared" si="21"/>
        <v>0.9230769230769231</v>
      </c>
    </row>
    <row r="110" spans="1:11" ht="12.75">
      <c r="A110" s="2">
        <v>44713</v>
      </c>
      <c r="E110">
        <f t="shared" si="22"/>
        <v>0</v>
      </c>
      <c r="F110" s="5">
        <f t="shared" si="23"/>
        <v>0</v>
      </c>
      <c r="G110" s="3" t="e">
        <f t="shared" si="24"/>
        <v>#DIV/0!</v>
      </c>
      <c r="H110" s="3" t="e">
        <f>(D105+D106+D107+D108+D109+D110)/(($B$105+E110)/2)</f>
        <v>#DIV/0!</v>
      </c>
      <c r="I110" s="3">
        <f>(D99+D100+D101+D102+D103+D104+D105+D106+D107+D108+D109+D110)/(($B$99+E110)/2)</f>
        <v>0.9743589743589743</v>
      </c>
      <c r="J110" s="3">
        <f t="shared" si="20"/>
        <v>0.9743589743589743</v>
      </c>
      <c r="K110" s="3">
        <f t="shared" si="21"/>
        <v>0.9230769230769231</v>
      </c>
    </row>
  </sheetData>
  <sheetProtection/>
  <mergeCells count="1">
    <mergeCell ref="A1:N1"/>
  </mergeCells>
  <printOptions/>
  <pageMargins left="0.88" right="0.26" top="0.5" bottom="0.51" header="0.5" footer="0.5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82">
      <selection activeCell="O100" sqref="O100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7</v>
      </c>
      <c r="C3">
        <v>0</v>
      </c>
      <c r="D3">
        <v>0</v>
      </c>
      <c r="E3">
        <f aca="true" t="shared" si="0" ref="E3:E66">B3+C3-D3</f>
        <v>7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aca="true" t="shared" si="3" ref="J14:J35">(D3+D4+D5+D6+D7+D8+D9+D10+D11+D12+D13+D14)/((B3+E14)/2)</f>
        <v>0.15384615384615385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ht="12.75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</v>
      </c>
      <c r="K16" s="3">
        <f t="shared" si="4"/>
        <v>0</v>
      </c>
      <c r="M16" s="6">
        <v>1</v>
      </c>
      <c r="P16" s="6"/>
    </row>
    <row r="17" spans="1:16" ht="12.75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3" ht="12.75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3" ht="12.75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3" ht="12.75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ht="12.75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</v>
      </c>
      <c r="J23" s="3">
        <f t="shared" si="3"/>
        <v>0.3333333333333333</v>
      </c>
      <c r="K23" s="3">
        <f t="shared" si="4"/>
        <v>0.16666666666666666</v>
      </c>
      <c r="L23">
        <v>1</v>
      </c>
      <c r="M23" s="6"/>
      <c r="P23" s="6"/>
    </row>
    <row r="24" spans="1:13" ht="12.75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</v>
      </c>
      <c r="J24" s="3">
        <f t="shared" si="3"/>
        <v>0.3333333333333333</v>
      </c>
      <c r="K24" s="3">
        <f t="shared" si="4"/>
        <v>0.16666666666666666</v>
      </c>
      <c r="M24" s="6"/>
    </row>
    <row r="25" spans="1:16" ht="12.75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</v>
      </c>
      <c r="J25" s="3">
        <f t="shared" si="3"/>
        <v>0.3076923076923077</v>
      </c>
      <c r="K25" s="3">
        <f t="shared" si="4"/>
        <v>0.15384615384615385</v>
      </c>
      <c r="M25" s="6"/>
      <c r="P25" s="6"/>
    </row>
    <row r="26" spans="1:16" ht="12.75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</v>
      </c>
      <c r="L26">
        <v>1</v>
      </c>
      <c r="M26" s="6"/>
      <c r="P26" s="6"/>
    </row>
    <row r="27" spans="1:16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3" ht="12.75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ht="12.75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1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ht="12.75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1" ht="12.75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1" ht="12.75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aca="true" t="shared" si="5" ref="J39:J86">(D28+D29+D30+D31+D32+D33+D34+D35+D36+D37+D38+D39)/((B28+E39)/2)</f>
        <v>0.26666666666666666</v>
      </c>
      <c r="K39" s="3">
        <f t="shared" si="4"/>
        <v>0.26666666666666666</v>
      </c>
    </row>
    <row r="40" spans="1:16" ht="12.75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1" ht="12.75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ht="12.75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ht="12.75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6" ht="12.75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  <c r="P47" s="6"/>
    </row>
    <row r="48" spans="1:16" ht="12.75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1" ht="12.75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1" ht="12.75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1" ht="12.75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1" ht="12.75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1" ht="12.75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6" ht="12.75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  <c r="P58" s="6"/>
    </row>
    <row r="59" spans="1:11" ht="12.75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1" ht="12.75">
      <c r="A60" s="2">
        <v>43191</v>
      </c>
      <c r="B60">
        <v>9</v>
      </c>
      <c r="C60">
        <v>0</v>
      </c>
      <c r="D60">
        <v>0</v>
      </c>
      <c r="E60">
        <f t="shared" si="0"/>
        <v>9</v>
      </c>
      <c r="F60" s="5">
        <f t="shared" si="1"/>
        <v>0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ht="12.75">
      <c r="A61" s="2">
        <v>43221</v>
      </c>
      <c r="B61">
        <v>9</v>
      </c>
      <c r="C61">
        <v>0</v>
      </c>
      <c r="D61">
        <v>0</v>
      </c>
      <c r="E61">
        <f t="shared" si="0"/>
        <v>9</v>
      </c>
      <c r="F61" s="5">
        <f t="shared" si="1"/>
        <v>0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ht="12.75">
      <c r="A63" s="2">
        <v>43282</v>
      </c>
      <c r="B63">
        <v>9</v>
      </c>
      <c r="C63">
        <v>0</v>
      </c>
      <c r="D63">
        <v>0</v>
      </c>
      <c r="E63">
        <f t="shared" si="0"/>
        <v>9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</v>
      </c>
      <c r="K63" s="3">
        <f t="shared" si="4"/>
        <v>0</v>
      </c>
    </row>
    <row r="64" spans="1:11" ht="12.75">
      <c r="A64" s="2">
        <v>43313</v>
      </c>
      <c r="B64">
        <v>9</v>
      </c>
      <c r="C64">
        <v>0</v>
      </c>
      <c r="D64">
        <v>0</v>
      </c>
      <c r="E64">
        <f t="shared" si="0"/>
        <v>9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</v>
      </c>
      <c r="K64" s="3">
        <f t="shared" si="4"/>
        <v>0</v>
      </c>
    </row>
    <row r="65" spans="1:11" ht="12.75">
      <c r="A65" s="2">
        <v>43344</v>
      </c>
      <c r="B65">
        <v>9</v>
      </c>
      <c r="C65">
        <v>0</v>
      </c>
      <c r="D65">
        <v>0</v>
      </c>
      <c r="E65">
        <f t="shared" si="0"/>
        <v>9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</v>
      </c>
      <c r="K65" s="3">
        <f t="shared" si="4"/>
        <v>0</v>
      </c>
    </row>
    <row r="66" spans="1:16" ht="12.75">
      <c r="A66" s="2">
        <v>43374</v>
      </c>
      <c r="B66">
        <v>9</v>
      </c>
      <c r="C66">
        <v>0</v>
      </c>
      <c r="D66">
        <v>1</v>
      </c>
      <c r="E66">
        <f t="shared" si="0"/>
        <v>8</v>
      </c>
      <c r="F66" s="5">
        <f t="shared" si="1"/>
        <v>-1</v>
      </c>
      <c r="G66" s="3">
        <f t="shared" si="2"/>
        <v>0.11764705882352941</v>
      </c>
      <c r="H66" s="3">
        <f>(D57+D58+D59+D60+D61+D62+D63+D64+D65+D66)/(($B$57+E66)/2)</f>
        <v>0.125</v>
      </c>
      <c r="I66" s="3">
        <f>(D63+D64+D65+D66)/(($B$63+E66)/2)</f>
        <v>0.11764705882352941</v>
      </c>
      <c r="J66" s="3">
        <f t="shared" si="5"/>
        <v>0.125</v>
      </c>
      <c r="K66" s="3">
        <f t="shared" si="4"/>
        <v>0</v>
      </c>
      <c r="M66">
        <v>1</v>
      </c>
      <c r="P66" s="6"/>
    </row>
    <row r="67" spans="1:16" ht="12.75">
      <c r="A67" s="2">
        <v>43405</v>
      </c>
      <c r="B67">
        <v>8</v>
      </c>
      <c r="C67">
        <v>1</v>
      </c>
      <c r="D67">
        <v>1</v>
      </c>
      <c r="E67">
        <f aca="true" t="shared" si="6" ref="E67:E86">B67+C67-D67</f>
        <v>8</v>
      </c>
      <c r="F67" s="5">
        <f aca="true" t="shared" si="7" ref="F67:F86">C67-D67</f>
        <v>0</v>
      </c>
      <c r="G67" s="3">
        <f aca="true" t="shared" si="8" ref="G67:G86">D67/((B67+E67)/2)</f>
        <v>0.125</v>
      </c>
      <c r="H67" s="3">
        <f>(D57+D58+D59+D60+D61+D62+D63+D64+D65+D66+D67)/(($B$57+E67)/2)</f>
        <v>0.25</v>
      </c>
      <c r="I67" s="3">
        <f>(D63+D64+D65+D66+D67)/(($B$63+E67)/2)</f>
        <v>0.23529411764705882</v>
      </c>
      <c r="J67" s="3">
        <f t="shared" si="5"/>
        <v>0.25</v>
      </c>
      <c r="K67" s="3">
        <f t="shared" si="4"/>
        <v>0.125</v>
      </c>
      <c r="L67">
        <v>1</v>
      </c>
      <c r="P67" s="6"/>
    </row>
    <row r="68" spans="1:16" ht="12.75">
      <c r="A68" s="2">
        <v>43435</v>
      </c>
      <c r="B68">
        <v>8</v>
      </c>
      <c r="C68">
        <v>1</v>
      </c>
      <c r="D68">
        <v>1</v>
      </c>
      <c r="E68">
        <f t="shared" si="6"/>
        <v>8</v>
      </c>
      <c r="F68" s="5">
        <f t="shared" si="7"/>
        <v>0</v>
      </c>
      <c r="G68" s="3">
        <f t="shared" si="8"/>
        <v>0.125</v>
      </c>
      <c r="H68" s="3">
        <f>(D57+D58+D59+D60+D61+D62+D63+D64+D65+D66+D67+D68)/(($B$57+E68)/2)</f>
        <v>0.375</v>
      </c>
      <c r="I68" s="3">
        <f>(D63+D64+D65+D66+D67+D68)/(($B$63+E68)/2)</f>
        <v>0.35294117647058826</v>
      </c>
      <c r="J68" s="3">
        <f t="shared" si="5"/>
        <v>0.375</v>
      </c>
      <c r="K68" s="3">
        <f t="shared" si="4"/>
        <v>0.25</v>
      </c>
      <c r="L68">
        <v>1</v>
      </c>
      <c r="P68" s="6"/>
    </row>
    <row r="69" spans="1:16" ht="12.75">
      <c r="A69" s="2">
        <v>43466</v>
      </c>
      <c r="B69">
        <v>8</v>
      </c>
      <c r="C69">
        <v>1</v>
      </c>
      <c r="D69">
        <v>1</v>
      </c>
      <c r="E69">
        <f t="shared" si="6"/>
        <v>8</v>
      </c>
      <c r="F69" s="5">
        <f t="shared" si="7"/>
        <v>0</v>
      </c>
      <c r="G69" s="3">
        <f t="shared" si="8"/>
        <v>0.125</v>
      </c>
      <c r="H69" s="3">
        <f>(D69)/(($B$69+E69)/2)</f>
        <v>0.125</v>
      </c>
      <c r="I69" s="3">
        <f>(D63+D64+D65+D66+D67+D68+D69)/(($B$63+E69)/2)</f>
        <v>0.47058823529411764</v>
      </c>
      <c r="J69" s="3">
        <f t="shared" si="5"/>
        <v>0.5</v>
      </c>
      <c r="K69" s="3">
        <f t="shared" si="4"/>
        <v>0.375</v>
      </c>
      <c r="L69">
        <v>1</v>
      </c>
      <c r="P69" s="6"/>
    </row>
    <row r="70" spans="1:16" ht="12.75">
      <c r="A70" s="2">
        <v>43497</v>
      </c>
      <c r="B70">
        <v>8</v>
      </c>
      <c r="C70">
        <v>1</v>
      </c>
      <c r="D70">
        <v>0</v>
      </c>
      <c r="E70">
        <f t="shared" si="6"/>
        <v>9</v>
      </c>
      <c r="F70" s="5">
        <f t="shared" si="7"/>
        <v>1</v>
      </c>
      <c r="G70" s="3">
        <f t="shared" si="8"/>
        <v>0</v>
      </c>
      <c r="H70" s="3">
        <f>(D69+D70)/(($B$69+E70)/2)</f>
        <v>0.11764705882352941</v>
      </c>
      <c r="I70" s="3">
        <f>(D63+D64+D65+D66+D67+D68+D69+D70)/(($B$63+E70)/2)</f>
        <v>0.4444444444444444</v>
      </c>
      <c r="J70" s="3">
        <f t="shared" si="5"/>
        <v>0.4444444444444444</v>
      </c>
      <c r="K70" s="3">
        <f t="shared" si="4"/>
        <v>0.3333333333333333</v>
      </c>
      <c r="P70" s="6"/>
    </row>
    <row r="71" spans="1:11" ht="12.75">
      <c r="A71" s="2">
        <v>43525</v>
      </c>
      <c r="B71">
        <v>9</v>
      </c>
      <c r="C71">
        <v>0</v>
      </c>
      <c r="D71">
        <v>0</v>
      </c>
      <c r="E71">
        <f t="shared" si="6"/>
        <v>9</v>
      </c>
      <c r="F71" s="5">
        <f t="shared" si="7"/>
        <v>0</v>
      </c>
      <c r="G71" s="3">
        <f t="shared" si="8"/>
        <v>0</v>
      </c>
      <c r="H71" s="3">
        <f>(D69+D70+D71)/(($B$69+E71)/2)</f>
        <v>0.11764705882352941</v>
      </c>
      <c r="I71" s="3">
        <f>(D63+D64+D65+D66+D67+D68+D69+D70+D71)/(($B$63+E71)/2)</f>
        <v>0.4444444444444444</v>
      </c>
      <c r="J71" s="3">
        <f t="shared" si="5"/>
        <v>0.4444444444444444</v>
      </c>
      <c r="K71" s="3">
        <f t="shared" si="4"/>
        <v>0.3333333333333333</v>
      </c>
    </row>
    <row r="72" spans="1:11" ht="12.75">
      <c r="A72" s="2">
        <v>43556</v>
      </c>
      <c r="B72">
        <v>9</v>
      </c>
      <c r="C72">
        <v>0</v>
      </c>
      <c r="D72">
        <v>0</v>
      </c>
      <c r="E72">
        <f t="shared" si="6"/>
        <v>9</v>
      </c>
      <c r="F72" s="5">
        <f t="shared" si="7"/>
        <v>0</v>
      </c>
      <c r="G72" s="3">
        <f t="shared" si="8"/>
        <v>0</v>
      </c>
      <c r="H72" s="3">
        <f>(D69+D70+D71+D72)/(($B$69+E72)/2)</f>
        <v>0.11764705882352941</v>
      </c>
      <c r="I72" s="3">
        <f>(D63+D64+D65+D66+D67+D68+D69+D70+D71+D72)/(($B$63+E72)/2)</f>
        <v>0.4444444444444444</v>
      </c>
      <c r="J72" s="3">
        <f t="shared" si="5"/>
        <v>0.4444444444444444</v>
      </c>
      <c r="K72" s="3">
        <f t="shared" si="4"/>
        <v>0.3333333333333333</v>
      </c>
    </row>
    <row r="73" spans="1:11" ht="12.75">
      <c r="A73" s="2">
        <v>43586</v>
      </c>
      <c r="B73">
        <v>9</v>
      </c>
      <c r="C73">
        <v>0</v>
      </c>
      <c r="D73">
        <v>0</v>
      </c>
      <c r="E73">
        <f t="shared" si="6"/>
        <v>9</v>
      </c>
      <c r="F73" s="5">
        <f t="shared" si="7"/>
        <v>0</v>
      </c>
      <c r="G73" s="3">
        <f t="shared" si="8"/>
        <v>0</v>
      </c>
      <c r="H73" s="3">
        <f>(D69+D70+D71+D72+D73)/(($B$69+E73)/2)</f>
        <v>0.11764705882352941</v>
      </c>
      <c r="I73" s="3">
        <f>(D63+D64+D65+D66+D67+D68+D69+D70+D71+D72+D73)/(($B$63+E73)/2)</f>
        <v>0.4444444444444444</v>
      </c>
      <c r="J73" s="3">
        <f t="shared" si="5"/>
        <v>0.4444444444444444</v>
      </c>
      <c r="K73" s="3">
        <f t="shared" si="4"/>
        <v>0.3333333333333333</v>
      </c>
    </row>
    <row r="74" spans="1:16" ht="12.75">
      <c r="A74" s="2">
        <v>43617</v>
      </c>
      <c r="B74">
        <v>9</v>
      </c>
      <c r="C74">
        <v>1</v>
      </c>
      <c r="D74">
        <v>1</v>
      </c>
      <c r="E74">
        <f t="shared" si="6"/>
        <v>9</v>
      </c>
      <c r="F74" s="5">
        <f t="shared" si="7"/>
        <v>0</v>
      </c>
      <c r="G74" s="3">
        <f t="shared" si="8"/>
        <v>0.1111111111111111</v>
      </c>
      <c r="H74" s="3">
        <f>(D69+D70+D71+D72+D73+D74)/(($B$69+E74)/2)</f>
        <v>0.23529411764705882</v>
      </c>
      <c r="I74" s="3">
        <f>(D63+D64+D65+D66+D67+D68+D69+D70+D71+D72+D73+D74)/(($B$63+E74)/2)</f>
        <v>0.5555555555555556</v>
      </c>
      <c r="J74" s="3">
        <f t="shared" si="5"/>
        <v>0.5555555555555556</v>
      </c>
      <c r="K74" s="3">
        <f t="shared" si="4"/>
        <v>0.4444444444444444</v>
      </c>
      <c r="L74">
        <v>1</v>
      </c>
      <c r="P74" s="6"/>
    </row>
    <row r="75" spans="1:11" ht="12.75">
      <c r="A75" s="2">
        <v>43647</v>
      </c>
      <c r="B75">
        <v>9</v>
      </c>
      <c r="C75">
        <v>0</v>
      </c>
      <c r="D75">
        <v>0</v>
      </c>
      <c r="E75">
        <f t="shared" si="6"/>
        <v>9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0.23529411764705882</v>
      </c>
      <c r="I75" s="3">
        <f>(D75)/(($B$75+E75)/2)</f>
        <v>0</v>
      </c>
      <c r="J75" s="3">
        <f t="shared" si="5"/>
        <v>0.5555555555555556</v>
      </c>
      <c r="K75" s="3">
        <f t="shared" si="4"/>
        <v>0.4444444444444444</v>
      </c>
    </row>
    <row r="76" spans="1:11" ht="12.75">
      <c r="A76" s="2">
        <v>43678</v>
      </c>
      <c r="B76">
        <v>9</v>
      </c>
      <c r="C76">
        <v>0</v>
      </c>
      <c r="D76">
        <v>0</v>
      </c>
      <c r="E76">
        <f t="shared" si="6"/>
        <v>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0.23529411764705882</v>
      </c>
      <c r="I76" s="3">
        <f>(D75+D76)/(($B$75+E76)/2)</f>
        <v>0</v>
      </c>
      <c r="J76" s="3">
        <f t="shared" si="5"/>
        <v>0.5555555555555556</v>
      </c>
      <c r="K76" s="3">
        <f t="shared" si="4"/>
        <v>0.4444444444444444</v>
      </c>
    </row>
    <row r="77" spans="1:11" ht="12.75">
      <c r="A77" s="2">
        <v>43709</v>
      </c>
      <c r="B77">
        <v>9</v>
      </c>
      <c r="C77">
        <v>0</v>
      </c>
      <c r="D77">
        <v>0</v>
      </c>
      <c r="E77">
        <f t="shared" si="6"/>
        <v>9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0.23529411764705882</v>
      </c>
      <c r="I77" s="3">
        <f>(D75+D76+D77)/(($B$75+E77)/2)</f>
        <v>0</v>
      </c>
      <c r="J77" s="3">
        <f t="shared" si="5"/>
        <v>0.5555555555555556</v>
      </c>
      <c r="K77" s="3">
        <f t="shared" si="4"/>
        <v>0.4444444444444444</v>
      </c>
    </row>
    <row r="78" spans="1:11" ht="12.75">
      <c r="A78" s="2">
        <v>43739</v>
      </c>
      <c r="B78">
        <v>9</v>
      </c>
      <c r="C78">
        <v>0</v>
      </c>
      <c r="D78">
        <v>0</v>
      </c>
      <c r="E78">
        <f t="shared" si="6"/>
        <v>9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0.23529411764705882</v>
      </c>
      <c r="I78" s="3">
        <f>(D75+D76+D77+D78)/(($B$75+E78)/2)</f>
        <v>0</v>
      </c>
      <c r="J78" s="3">
        <f t="shared" si="5"/>
        <v>0.47058823529411764</v>
      </c>
      <c r="K78" s="3">
        <f aca="true" t="shared" si="9" ref="K78:K89">((L67-O67)+(L68-O68)+(L69-O69)+(L70-O70)+(L71-O71)+(L72-O72)+(L73-O73)+(L74-O74)+(L75-O75)+(L76-O76)+(L77-O77)+(L78-O78))/((B67+E78)/2)</f>
        <v>0.47058823529411764</v>
      </c>
    </row>
    <row r="79" spans="1:12" ht="12.75">
      <c r="A79" s="2">
        <v>43770</v>
      </c>
      <c r="B79">
        <v>9</v>
      </c>
      <c r="C79">
        <v>1</v>
      </c>
      <c r="D79">
        <v>1</v>
      </c>
      <c r="E79">
        <f t="shared" si="6"/>
        <v>9</v>
      </c>
      <c r="F79" s="5">
        <f t="shared" si="7"/>
        <v>0</v>
      </c>
      <c r="G79" s="3">
        <f t="shared" si="8"/>
        <v>0.1111111111111111</v>
      </c>
      <c r="H79" s="3">
        <f>(D69+D70+D71+D72+D73+D74+D75+D76+D77+D78+D79)/(($B$69+E79)/2)</f>
        <v>0.35294117647058826</v>
      </c>
      <c r="I79" s="3">
        <f>(D75+D76+D77+D78+D79)/(($B$75+E79)/2)</f>
        <v>0.1111111111111111</v>
      </c>
      <c r="J79" s="3">
        <f t="shared" si="5"/>
        <v>0.47058823529411764</v>
      </c>
      <c r="K79" s="3">
        <f t="shared" si="9"/>
        <v>0.47058823529411764</v>
      </c>
      <c r="L79">
        <v>1</v>
      </c>
    </row>
    <row r="80" spans="1:11" ht="12.75">
      <c r="A80" s="2">
        <v>43800</v>
      </c>
      <c r="B80">
        <v>9</v>
      </c>
      <c r="C80">
        <v>0</v>
      </c>
      <c r="D80">
        <v>0</v>
      </c>
      <c r="E80">
        <f t="shared" si="6"/>
        <v>9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0.35294117647058826</v>
      </c>
      <c r="I80" s="3">
        <f>(D75+D76+D77+D78+D79+D80)/(($B$75+E80)/2)</f>
        <v>0.1111111111111111</v>
      </c>
      <c r="J80" s="3">
        <f t="shared" si="5"/>
        <v>0.35294117647058826</v>
      </c>
      <c r="K80" s="3">
        <f t="shared" si="9"/>
        <v>0.35294117647058826</v>
      </c>
    </row>
    <row r="81" spans="1:11" ht="12.75">
      <c r="A81" s="2">
        <v>43831</v>
      </c>
      <c r="B81">
        <v>9</v>
      </c>
      <c r="C81">
        <v>0</v>
      </c>
      <c r="D81">
        <v>0</v>
      </c>
      <c r="E81">
        <f t="shared" si="6"/>
        <v>9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0.1111111111111111</v>
      </c>
      <c r="J81" s="3">
        <f t="shared" si="5"/>
        <v>0.23529411764705882</v>
      </c>
      <c r="K81" s="3">
        <f t="shared" si="9"/>
        <v>0.23529411764705882</v>
      </c>
    </row>
    <row r="82" spans="1:11" ht="12.75">
      <c r="A82" s="2">
        <v>43862</v>
      </c>
      <c r="B82">
        <v>9</v>
      </c>
      <c r="C82">
        <v>0</v>
      </c>
      <c r="D82">
        <v>0</v>
      </c>
      <c r="E82">
        <f t="shared" si="6"/>
        <v>9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0.1111111111111111</v>
      </c>
      <c r="J82" s="3">
        <f t="shared" si="5"/>
        <v>0.2222222222222222</v>
      </c>
      <c r="K82" s="3">
        <f t="shared" si="9"/>
        <v>0.2222222222222222</v>
      </c>
    </row>
    <row r="83" spans="1:12" ht="12.75">
      <c r="A83" s="2">
        <v>43891</v>
      </c>
      <c r="B83">
        <v>9</v>
      </c>
      <c r="C83">
        <v>0</v>
      </c>
      <c r="D83">
        <v>1</v>
      </c>
      <c r="E83">
        <f t="shared" si="6"/>
        <v>8</v>
      </c>
      <c r="F83" s="5">
        <f t="shared" si="7"/>
        <v>-1</v>
      </c>
      <c r="G83" s="3">
        <f t="shared" si="8"/>
        <v>0.11764705882352941</v>
      </c>
      <c r="H83" s="3">
        <f>(D81+D82+D83)/(($B$81+E83)/2)</f>
        <v>0.11764705882352941</v>
      </c>
      <c r="I83" s="3">
        <f>(D75+D76+D77+D78+D79+D80+D81+D82+D83)/(($B$75+E83)/2)</f>
        <v>0.23529411764705882</v>
      </c>
      <c r="J83" s="3">
        <f t="shared" si="5"/>
        <v>0.35294117647058826</v>
      </c>
      <c r="K83" s="3">
        <f t="shared" si="9"/>
        <v>0.35294117647058826</v>
      </c>
      <c r="L83">
        <v>1</v>
      </c>
    </row>
    <row r="84" spans="1:11" ht="12.75">
      <c r="A84" s="2">
        <v>43922</v>
      </c>
      <c r="B84">
        <v>8</v>
      </c>
      <c r="C84">
        <v>1</v>
      </c>
      <c r="D84">
        <v>0</v>
      </c>
      <c r="E84">
        <f t="shared" si="6"/>
        <v>9</v>
      </c>
      <c r="F84" s="5">
        <f t="shared" si="7"/>
        <v>1</v>
      </c>
      <c r="G84" s="3">
        <f t="shared" si="8"/>
        <v>0</v>
      </c>
      <c r="H84" s="3">
        <f>(D81+D82+D83+D84)/(($B$81+E84)/2)</f>
        <v>0.1111111111111111</v>
      </c>
      <c r="I84" s="3">
        <f>(D75+D76+D77+D78+D79+D80+D81+D82+D83+D84)/(($B$75+E84)/2)</f>
        <v>0.2222222222222222</v>
      </c>
      <c r="J84" s="3">
        <f t="shared" si="5"/>
        <v>0.3333333333333333</v>
      </c>
      <c r="K84" s="3">
        <f t="shared" si="9"/>
        <v>0.3333333333333333</v>
      </c>
    </row>
    <row r="85" spans="1:16" ht="12.75">
      <c r="A85" s="2">
        <v>43952</v>
      </c>
      <c r="B85">
        <v>9</v>
      </c>
      <c r="C85">
        <v>1</v>
      </c>
      <c r="D85">
        <v>1</v>
      </c>
      <c r="E85">
        <f t="shared" si="6"/>
        <v>9</v>
      </c>
      <c r="F85" s="5">
        <f t="shared" si="7"/>
        <v>0</v>
      </c>
      <c r="G85" s="3">
        <f t="shared" si="8"/>
        <v>0.1111111111111111</v>
      </c>
      <c r="H85" s="3">
        <f>(D81+D82+D83+D84+D85)/(($B$81+E85)/2)</f>
        <v>0.2222222222222222</v>
      </c>
      <c r="I85" s="3">
        <f>(D75+D76+D77+D78+D79+D80+D81+D82+D83+D84+D85)/(($B$75+E85)/2)</f>
        <v>0.3333333333333333</v>
      </c>
      <c r="J85" s="3">
        <f t="shared" si="5"/>
        <v>0.4444444444444444</v>
      </c>
      <c r="K85" s="3">
        <f t="shared" si="9"/>
        <v>0.4444444444444444</v>
      </c>
      <c r="L85">
        <v>1</v>
      </c>
      <c r="P85" s="6"/>
    </row>
    <row r="86" spans="1:16" ht="12.75">
      <c r="A86" s="2">
        <v>43983</v>
      </c>
      <c r="B86">
        <v>9</v>
      </c>
      <c r="C86">
        <v>1</v>
      </c>
      <c r="D86">
        <v>2</v>
      </c>
      <c r="E86">
        <f t="shared" si="6"/>
        <v>8</v>
      </c>
      <c r="F86" s="5">
        <f t="shared" si="7"/>
        <v>-1</v>
      </c>
      <c r="G86" s="3">
        <f t="shared" si="8"/>
        <v>0.23529411764705882</v>
      </c>
      <c r="H86" s="3">
        <f>(D81+D82+D83+D84+D85+D86)/(($B$81+E86)/2)</f>
        <v>0.47058823529411764</v>
      </c>
      <c r="I86" s="3">
        <f>(D75+D76+D77+D78+D79+D80+D81+D82+D83+D84+D85+D86)/(($B$75+E86)/2)</f>
        <v>0.5882352941176471</v>
      </c>
      <c r="J86" s="3">
        <f t="shared" si="5"/>
        <v>0.5882352941176471</v>
      </c>
      <c r="K86" s="3">
        <f t="shared" si="9"/>
        <v>0.5882352941176471</v>
      </c>
      <c r="L86">
        <v>2</v>
      </c>
      <c r="P86" s="6"/>
    </row>
    <row r="87" spans="1:11" ht="12.75">
      <c r="A87" s="2">
        <v>44013</v>
      </c>
      <c r="B87">
        <v>8</v>
      </c>
      <c r="C87">
        <v>0</v>
      </c>
      <c r="D87">
        <v>0</v>
      </c>
      <c r="E87">
        <f aca="true" t="shared" si="10" ref="E87:E110">B87+C87-D87</f>
        <v>8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0.47058823529411764</v>
      </c>
      <c r="I87" s="3">
        <f>(D87)/(($B$87+E87)/2)</f>
        <v>0</v>
      </c>
      <c r="J87" s="3">
        <f aca="true" t="shared" si="13" ref="J87:J110">(D76+D77+D78+D79+D80+D81+D82+D83+D84+D85+D86+D87)/((B76+E87)/2)</f>
        <v>0.5882352941176471</v>
      </c>
      <c r="K87" s="3">
        <f t="shared" si="9"/>
        <v>0.5882352941176471</v>
      </c>
    </row>
    <row r="88" spans="1:11" ht="12.75">
      <c r="A88" s="2">
        <v>44044</v>
      </c>
      <c r="B88">
        <v>8</v>
      </c>
      <c r="C88">
        <v>0</v>
      </c>
      <c r="D88">
        <v>0</v>
      </c>
      <c r="E88">
        <f t="shared" si="10"/>
        <v>8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0.47058823529411764</v>
      </c>
      <c r="I88" s="3">
        <f>(D87+D88)/(($B$87+E88)/2)</f>
        <v>0</v>
      </c>
      <c r="J88" s="3">
        <f t="shared" si="13"/>
        <v>0.5882352941176471</v>
      </c>
      <c r="K88" s="3">
        <f t="shared" si="9"/>
        <v>0.5882352941176471</v>
      </c>
    </row>
    <row r="89" spans="1:11" ht="12.75">
      <c r="A89" s="2">
        <v>44075</v>
      </c>
      <c r="B89">
        <v>8</v>
      </c>
      <c r="C89">
        <v>0</v>
      </c>
      <c r="D89">
        <v>0</v>
      </c>
      <c r="E89">
        <f t="shared" si="10"/>
        <v>8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0.47058823529411764</v>
      </c>
      <c r="I89" s="3">
        <f>(D87+D88+D89)/(($B$87+E89)/2)</f>
        <v>0</v>
      </c>
      <c r="J89" s="3">
        <f t="shared" si="13"/>
        <v>0.5882352941176471</v>
      </c>
      <c r="K89" s="3">
        <f t="shared" si="9"/>
        <v>0.5882352941176471</v>
      </c>
    </row>
    <row r="90" spans="1:16" ht="12.75">
      <c r="A90" s="2">
        <v>44105</v>
      </c>
      <c r="B90">
        <v>8</v>
      </c>
      <c r="C90">
        <v>1</v>
      </c>
      <c r="D90">
        <v>1</v>
      </c>
      <c r="E90">
        <f t="shared" si="10"/>
        <v>8</v>
      </c>
      <c r="F90" s="5">
        <f t="shared" si="11"/>
        <v>0</v>
      </c>
      <c r="G90" s="3">
        <f t="shared" si="12"/>
        <v>0.125</v>
      </c>
      <c r="H90" s="3">
        <f>(D81+D82+D83+D84+D85+D86+D87+D88+D89+D90)/(($B$81+E90)/2)</f>
        <v>0.5882352941176471</v>
      </c>
      <c r="I90" s="3">
        <f>(D87+D88+D89+D90)/(($B$87+E90)/2)</f>
        <v>0.125</v>
      </c>
      <c r="J90" s="3">
        <f t="shared" si="13"/>
        <v>0.7058823529411765</v>
      </c>
      <c r="K90" s="3">
        <f aca="true" t="shared" si="14" ref="K90:K110">((L79-O79)+(L80-O80)+(L81-O81)+(L82-O82)+(L83-O83)+(L84-O84)+(L85-O85)+(L86-O86)+(L87-O87)+(L88-O88)+(L89-O89)+(L90-O90))/((B79+E90)/2)</f>
        <v>0.7058823529411765</v>
      </c>
      <c r="L90">
        <v>1</v>
      </c>
      <c r="P90" s="6"/>
    </row>
    <row r="91" spans="1:11" ht="12.75">
      <c r="A91" s="2">
        <v>44136</v>
      </c>
      <c r="B91">
        <v>8</v>
      </c>
      <c r="C91">
        <v>0</v>
      </c>
      <c r="D91">
        <v>0</v>
      </c>
      <c r="E91">
        <f t="shared" si="10"/>
        <v>8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0.5882352941176471</v>
      </c>
      <c r="I91" s="3">
        <f>(D87+D88+D89+D90+D91)/(($B$87+E91)/2)</f>
        <v>0.125</v>
      </c>
      <c r="J91" s="3">
        <f t="shared" si="13"/>
        <v>0.5882352941176471</v>
      </c>
      <c r="K91" s="3">
        <f t="shared" si="14"/>
        <v>0.5882352941176471</v>
      </c>
    </row>
    <row r="92" spans="1:11" ht="12.75">
      <c r="A92" s="2">
        <v>44166</v>
      </c>
      <c r="B92">
        <v>8</v>
      </c>
      <c r="C92">
        <v>0</v>
      </c>
      <c r="D92">
        <v>0</v>
      </c>
      <c r="E92">
        <f t="shared" si="10"/>
        <v>8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0.5882352941176471</v>
      </c>
      <c r="I92" s="3">
        <f>(D87+D88+D89+D90+D91+D92)/(($B$87+E92)/2)</f>
        <v>0.125</v>
      </c>
      <c r="J92" s="3">
        <f t="shared" si="13"/>
        <v>0.5882352941176471</v>
      </c>
      <c r="K92" s="3">
        <f t="shared" si="14"/>
        <v>0.5882352941176471</v>
      </c>
    </row>
    <row r="93" spans="1:11" ht="12.75">
      <c r="A93" s="2">
        <v>44197</v>
      </c>
      <c r="B93">
        <v>8</v>
      </c>
      <c r="C93">
        <v>0</v>
      </c>
      <c r="D93">
        <v>0</v>
      </c>
      <c r="E93">
        <f t="shared" si="10"/>
        <v>8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0.125</v>
      </c>
      <c r="J93" s="3">
        <f t="shared" si="13"/>
        <v>0.5882352941176471</v>
      </c>
      <c r="K93" s="3">
        <f t="shared" si="14"/>
        <v>0.5882352941176471</v>
      </c>
    </row>
    <row r="94" spans="1:11" ht="12.75">
      <c r="A94" s="2">
        <v>44228</v>
      </c>
      <c r="B94">
        <v>8</v>
      </c>
      <c r="C94">
        <v>0</v>
      </c>
      <c r="D94">
        <v>0</v>
      </c>
      <c r="E94">
        <f t="shared" si="10"/>
        <v>8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0.125</v>
      </c>
      <c r="J94" s="3">
        <f t="shared" si="13"/>
        <v>0.5882352941176471</v>
      </c>
      <c r="K94" s="3">
        <f t="shared" si="14"/>
        <v>0.5882352941176471</v>
      </c>
    </row>
    <row r="95" spans="1:11" ht="12.75">
      <c r="A95" s="2">
        <v>44256</v>
      </c>
      <c r="B95">
        <v>8</v>
      </c>
      <c r="C95">
        <v>0</v>
      </c>
      <c r="D95">
        <v>0</v>
      </c>
      <c r="E95">
        <f t="shared" si="10"/>
        <v>8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0.125</v>
      </c>
      <c r="J95" s="3">
        <f t="shared" si="13"/>
        <v>0.5</v>
      </c>
      <c r="K95" s="3">
        <f t="shared" si="14"/>
        <v>0.5</v>
      </c>
    </row>
    <row r="96" spans="1:11" ht="12.75">
      <c r="A96" s="2">
        <v>44287</v>
      </c>
      <c r="B96">
        <v>8</v>
      </c>
      <c r="C96">
        <v>0</v>
      </c>
      <c r="D96">
        <v>0</v>
      </c>
      <c r="E96">
        <f t="shared" si="10"/>
        <v>8</v>
      </c>
      <c r="F96" s="5">
        <f t="shared" si="11"/>
        <v>0</v>
      </c>
      <c r="G96" s="3">
        <f t="shared" si="12"/>
        <v>0</v>
      </c>
      <c r="H96" s="3">
        <f>(D93+D94+D95+D96)/(($B$93+E96)/2)</f>
        <v>0</v>
      </c>
      <c r="I96" s="3">
        <f>(D87+D88+D89+D90+D91+D92+D93+D94+D95+D96)/(($B$87+E96)/2)</f>
        <v>0.125</v>
      </c>
      <c r="J96" s="3">
        <f t="shared" si="13"/>
        <v>0.47058823529411764</v>
      </c>
      <c r="K96" s="3">
        <f t="shared" si="14"/>
        <v>0.47058823529411764</v>
      </c>
    </row>
    <row r="97" spans="1:11" ht="12.75">
      <c r="A97" s="2">
        <v>44317</v>
      </c>
      <c r="B97">
        <v>8</v>
      </c>
      <c r="C97">
        <v>0</v>
      </c>
      <c r="D97">
        <v>0</v>
      </c>
      <c r="E97">
        <f t="shared" si="10"/>
        <v>8</v>
      </c>
      <c r="F97" s="5">
        <f t="shared" si="11"/>
        <v>0</v>
      </c>
      <c r="G97" s="3">
        <f t="shared" si="12"/>
        <v>0</v>
      </c>
      <c r="H97" s="3">
        <f>(D93+D94+D95+D96+D97)/(($B$93+E97)/2)</f>
        <v>0</v>
      </c>
      <c r="I97" s="3">
        <f>(D87+D88+D89+D90+D91+D92+D93+D94+D95+D96+D97)/(($B$87+E97)/2)</f>
        <v>0.125</v>
      </c>
      <c r="J97" s="3">
        <f t="shared" si="13"/>
        <v>0.35294117647058826</v>
      </c>
      <c r="K97" s="3">
        <f t="shared" si="14"/>
        <v>0.35294117647058826</v>
      </c>
    </row>
    <row r="98" spans="1:11" ht="12.75">
      <c r="A98" s="2">
        <v>44348</v>
      </c>
      <c r="B98">
        <v>8</v>
      </c>
      <c r="C98">
        <v>0</v>
      </c>
      <c r="D98">
        <v>0</v>
      </c>
      <c r="E98">
        <f t="shared" si="10"/>
        <v>8</v>
      </c>
      <c r="F98" s="5">
        <f t="shared" si="11"/>
        <v>0</v>
      </c>
      <c r="G98" s="3">
        <f t="shared" si="12"/>
        <v>0</v>
      </c>
      <c r="H98" s="3">
        <f>(D93+D94+D95+D96+D97+D98)/(($B$93+E98)/2)</f>
        <v>0</v>
      </c>
      <c r="I98" s="3">
        <f>(D87+D88+D89+D90+D91+D92+D93+D94+D95+D96+D97+D98)/(($B$87+E98)/2)</f>
        <v>0.125</v>
      </c>
      <c r="J98" s="3">
        <f t="shared" si="13"/>
        <v>0.125</v>
      </c>
      <c r="K98" s="3">
        <f t="shared" si="14"/>
        <v>0.125</v>
      </c>
    </row>
    <row r="99" spans="1:16" ht="12.75">
      <c r="A99" s="2">
        <v>44378</v>
      </c>
      <c r="B99">
        <v>8</v>
      </c>
      <c r="C99">
        <v>1</v>
      </c>
      <c r="D99">
        <v>1</v>
      </c>
      <c r="E99">
        <f t="shared" si="10"/>
        <v>8</v>
      </c>
      <c r="F99" s="5">
        <f aca="true" t="shared" si="15" ref="F99:F110">C99-D99</f>
        <v>0</v>
      </c>
      <c r="G99" s="3">
        <f aca="true" t="shared" si="16" ref="G99:G110">D99/((B99+E99)/2)</f>
        <v>0.125</v>
      </c>
      <c r="H99" s="3">
        <f>(D93+D94+D95+D96+D97+D98+D99)/(($B$93+E99)/2)</f>
        <v>0.125</v>
      </c>
      <c r="I99" s="3">
        <f>(D99)/(($B$99+E99)/2)</f>
        <v>0.125</v>
      </c>
      <c r="J99" s="3">
        <f t="shared" si="13"/>
        <v>0.25</v>
      </c>
      <c r="K99" s="3">
        <f t="shared" si="14"/>
        <v>0.25</v>
      </c>
      <c r="L99">
        <v>1</v>
      </c>
      <c r="P99" s="6"/>
    </row>
    <row r="100" spans="1:11" ht="12.75">
      <c r="A100" s="2">
        <v>44409</v>
      </c>
      <c r="B100">
        <v>8</v>
      </c>
      <c r="C100">
        <v>0</v>
      </c>
      <c r="D100">
        <v>0</v>
      </c>
      <c r="E100">
        <f t="shared" si="10"/>
        <v>8</v>
      </c>
      <c r="F100" s="5">
        <f t="shared" si="15"/>
        <v>0</v>
      </c>
      <c r="G100" s="3">
        <f t="shared" si="16"/>
        <v>0</v>
      </c>
      <c r="H100" s="3">
        <f>(D93+D94+D95+D96+D97+D98+D99+D100)/(($B$93+E100)/2)</f>
        <v>0.125</v>
      </c>
      <c r="I100" s="3">
        <f>(D99+D100)/(($B$99+E100)/2)</f>
        <v>0.125</v>
      </c>
      <c r="J100" s="3">
        <f t="shared" si="13"/>
        <v>0.25</v>
      </c>
      <c r="K100" s="3">
        <f t="shared" si="14"/>
        <v>0.25</v>
      </c>
    </row>
    <row r="101" spans="1:12" ht="12.75">
      <c r="A101" s="2">
        <v>44440</v>
      </c>
      <c r="B101">
        <v>8</v>
      </c>
      <c r="C101">
        <v>0</v>
      </c>
      <c r="D101">
        <v>1</v>
      </c>
      <c r="E101">
        <f t="shared" si="10"/>
        <v>7</v>
      </c>
      <c r="F101" s="5">
        <f t="shared" si="15"/>
        <v>-1</v>
      </c>
      <c r="G101" s="3">
        <f t="shared" si="16"/>
        <v>0.13333333333333333</v>
      </c>
      <c r="H101" s="3">
        <f>(D93+D94+D95+D96+D97+D98+D99+D100+D101)/(($B$93+E101)/2)</f>
        <v>0.26666666666666666</v>
      </c>
      <c r="I101" s="3">
        <f>(D99+D100+D101)/(($B$99+E101)/2)</f>
        <v>0.26666666666666666</v>
      </c>
      <c r="J101" s="3">
        <f t="shared" si="13"/>
        <v>0.4</v>
      </c>
      <c r="K101" s="3">
        <f t="shared" si="14"/>
        <v>0.4</v>
      </c>
      <c r="L101">
        <v>1</v>
      </c>
    </row>
    <row r="102" spans="1:16" ht="12.75">
      <c r="A102" s="2">
        <v>44470</v>
      </c>
      <c r="B102">
        <v>7</v>
      </c>
      <c r="C102">
        <v>1</v>
      </c>
      <c r="D102">
        <v>1</v>
      </c>
      <c r="E102">
        <f t="shared" si="10"/>
        <v>7</v>
      </c>
      <c r="F102" s="5">
        <f t="shared" si="15"/>
        <v>0</v>
      </c>
      <c r="G102" s="3">
        <f t="shared" si="16"/>
        <v>0.14285714285714285</v>
      </c>
      <c r="H102" s="3">
        <f>(D93+D94+D95+D96+D97+D98+D99+D100+D101+D102)/(($B$93+E102)/2)</f>
        <v>0.4</v>
      </c>
      <c r="I102" s="3">
        <f>(D99+D100+D101+D102)/(($B$99+E102)/2)</f>
        <v>0.4</v>
      </c>
      <c r="J102" s="3">
        <f t="shared" si="13"/>
        <v>0.4</v>
      </c>
      <c r="K102" s="3">
        <f t="shared" si="14"/>
        <v>0.4</v>
      </c>
      <c r="L102">
        <v>1</v>
      </c>
      <c r="P102" s="6"/>
    </row>
    <row r="103" spans="1:16" ht="12.75">
      <c r="A103" s="2">
        <v>44501</v>
      </c>
      <c r="B103">
        <v>7</v>
      </c>
      <c r="C103">
        <v>2</v>
      </c>
      <c r="D103">
        <v>1</v>
      </c>
      <c r="E103">
        <f t="shared" si="10"/>
        <v>8</v>
      </c>
      <c r="F103" s="5">
        <f t="shared" si="15"/>
        <v>1</v>
      </c>
      <c r="G103" s="3">
        <f t="shared" si="16"/>
        <v>0.13333333333333333</v>
      </c>
      <c r="H103" s="3">
        <f>(D93+D94+D95+D96+D97+D98+D99+D100+D101+D102+D103)/(($B$93+E103)/2)</f>
        <v>0.5</v>
      </c>
      <c r="I103" s="3">
        <f>(D99+D100+D101+D102+D103)/(($B$99+E103)/2)</f>
        <v>0.5</v>
      </c>
      <c r="J103" s="3">
        <f t="shared" si="13"/>
        <v>0.5</v>
      </c>
      <c r="K103" s="3">
        <f t="shared" si="14"/>
        <v>0.5</v>
      </c>
      <c r="L103">
        <v>1</v>
      </c>
      <c r="P103" s="6"/>
    </row>
    <row r="104" spans="1:11" ht="12.75">
      <c r="A104" s="2">
        <v>44531</v>
      </c>
      <c r="E104">
        <f t="shared" si="10"/>
        <v>0</v>
      </c>
      <c r="F104" s="5">
        <f t="shared" si="15"/>
        <v>0</v>
      </c>
      <c r="G104" s="3" t="e">
        <f t="shared" si="16"/>
        <v>#DIV/0!</v>
      </c>
      <c r="H104" s="3">
        <f>(D93+D94+D95+D96+D97+D98+D99+D100+D101+D102+D103+D104)/(($B$93+E104)/2)</f>
        <v>1</v>
      </c>
      <c r="I104" s="3">
        <f>(D99+D100+D101+D102+D103+D104)/(($B$99+E104)/2)</f>
        <v>1</v>
      </c>
      <c r="J104" s="3">
        <f t="shared" si="13"/>
        <v>1</v>
      </c>
      <c r="K104" s="3">
        <f t="shared" si="14"/>
        <v>1</v>
      </c>
    </row>
    <row r="105" spans="1:11" ht="12.75">
      <c r="A105" s="2">
        <v>44562</v>
      </c>
      <c r="E105">
        <f t="shared" si="10"/>
        <v>0</v>
      </c>
      <c r="F105" s="5">
        <f t="shared" si="15"/>
        <v>0</v>
      </c>
      <c r="G105" s="3" t="e">
        <f t="shared" si="16"/>
        <v>#DIV/0!</v>
      </c>
      <c r="H105" s="3" t="e">
        <f>(D105)/(($B$105+E105)/2)</f>
        <v>#DIV/0!</v>
      </c>
      <c r="I105" s="3">
        <f>(D99+D100+D101+D102+D103+D104+D105)/(($B$99+E105)/2)</f>
        <v>1</v>
      </c>
      <c r="J105" s="3">
        <f t="shared" si="13"/>
        <v>1</v>
      </c>
      <c r="K105" s="3">
        <f t="shared" si="14"/>
        <v>1</v>
      </c>
    </row>
    <row r="106" spans="1:11" ht="12.75">
      <c r="A106" s="2">
        <v>44593</v>
      </c>
      <c r="E106">
        <f t="shared" si="10"/>
        <v>0</v>
      </c>
      <c r="F106" s="5">
        <f t="shared" si="15"/>
        <v>0</v>
      </c>
      <c r="G106" s="3" t="e">
        <f t="shared" si="16"/>
        <v>#DIV/0!</v>
      </c>
      <c r="H106" s="3" t="e">
        <f>(D105+D106)/(($B$105+E106)/2)</f>
        <v>#DIV/0!</v>
      </c>
      <c r="I106" s="3">
        <f>(D99+D100+D101+D102+D103+D104+D105+D106)/(($B$99+E106)/2)</f>
        <v>1</v>
      </c>
      <c r="J106" s="3">
        <f t="shared" si="13"/>
        <v>1</v>
      </c>
      <c r="K106" s="3">
        <f t="shared" si="14"/>
        <v>1</v>
      </c>
    </row>
    <row r="107" spans="1:11" ht="12.75">
      <c r="A107" s="2">
        <v>44621</v>
      </c>
      <c r="E107">
        <f t="shared" si="10"/>
        <v>0</v>
      </c>
      <c r="F107" s="5">
        <f t="shared" si="15"/>
        <v>0</v>
      </c>
      <c r="G107" s="3" t="e">
        <f t="shared" si="16"/>
        <v>#DIV/0!</v>
      </c>
      <c r="H107" s="3" t="e">
        <f>(D105+D106+D107)/(($B$105+E107)/2)</f>
        <v>#DIV/0!</v>
      </c>
      <c r="I107" s="3">
        <f>(D99+D100+D101+D102+D103+D104+D105+D106+D107)/(($B$99+E107)/2)</f>
        <v>1</v>
      </c>
      <c r="J107" s="3">
        <f t="shared" si="13"/>
        <v>1</v>
      </c>
      <c r="K107" s="3">
        <f t="shared" si="14"/>
        <v>1</v>
      </c>
    </row>
    <row r="108" spans="1:11" ht="12.75">
      <c r="A108" s="2">
        <v>44652</v>
      </c>
      <c r="E108">
        <f t="shared" si="10"/>
        <v>0</v>
      </c>
      <c r="F108" s="5">
        <f t="shared" si="15"/>
        <v>0</v>
      </c>
      <c r="G108" s="3" t="e">
        <f t="shared" si="16"/>
        <v>#DIV/0!</v>
      </c>
      <c r="H108" s="3" t="e">
        <f>(D105+D106+D107+D108)/(($B$105+E108)/2)</f>
        <v>#DIV/0!</v>
      </c>
      <c r="I108" s="3">
        <f>(D99+D100+D101+D102+D103+D104+D105+D106+D107+D108)/(($B$99+E108)/2)</f>
        <v>1</v>
      </c>
      <c r="J108" s="3">
        <f t="shared" si="13"/>
        <v>1</v>
      </c>
      <c r="K108" s="3">
        <f t="shared" si="14"/>
        <v>1</v>
      </c>
    </row>
    <row r="109" spans="1:11" ht="12.75">
      <c r="A109" s="2">
        <v>44682</v>
      </c>
      <c r="E109">
        <f t="shared" si="10"/>
        <v>0</v>
      </c>
      <c r="F109" s="5">
        <f t="shared" si="15"/>
        <v>0</v>
      </c>
      <c r="G109" s="3" t="e">
        <f t="shared" si="16"/>
        <v>#DIV/0!</v>
      </c>
      <c r="H109" s="3" t="e">
        <f>(D105+D106+D107+D108+D109)/(($B$105+E109)/2)</f>
        <v>#DIV/0!</v>
      </c>
      <c r="I109" s="3">
        <f>(D99+D100+D101+D102+D103+D104+D105+D106+D107+D108+D109)/(($B$99+E109)/2)</f>
        <v>1</v>
      </c>
      <c r="J109" s="3">
        <f t="shared" si="13"/>
        <v>1</v>
      </c>
      <c r="K109" s="3">
        <f t="shared" si="14"/>
        <v>1</v>
      </c>
    </row>
    <row r="110" spans="1:11" ht="12.75">
      <c r="A110" s="2">
        <v>44713</v>
      </c>
      <c r="E110">
        <f t="shared" si="10"/>
        <v>0</v>
      </c>
      <c r="F110" s="5">
        <f t="shared" si="15"/>
        <v>0</v>
      </c>
      <c r="G110" s="3" t="e">
        <f t="shared" si="16"/>
        <v>#DIV/0!</v>
      </c>
      <c r="H110" s="3" t="e">
        <f>(D105+D106+D107+D108+D109+D110)/(($B$105+E110)/2)</f>
        <v>#DIV/0!</v>
      </c>
      <c r="I110" s="3">
        <f>(D99+D100+D101+D102+D103+D104+D105+D106+D107+D108+D109+D110)/(($B$99+E110)/2)</f>
        <v>1</v>
      </c>
      <c r="J110" s="3">
        <f t="shared" si="13"/>
        <v>1</v>
      </c>
      <c r="K110" s="3">
        <f t="shared" si="14"/>
        <v>1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86">
      <selection activeCell="M106" sqref="M106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  <c r="P23" s="6"/>
    </row>
    <row r="24" spans="1:16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  <c r="P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6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  <c r="P26" s="6"/>
    </row>
    <row r="27" spans="1:16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  <c r="P27" s="6"/>
    </row>
    <row r="28" spans="1:16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  <c r="P28" s="6"/>
    </row>
    <row r="29" spans="1:16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  <c r="P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6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  <c r="P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6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  <c r="P45" s="6"/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  <c r="P48" s="6"/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6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  <c r="P50" s="6"/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6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  <c r="P54" s="6"/>
    </row>
    <row r="55" spans="1:16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  <c r="P55" s="6"/>
    </row>
    <row r="56" spans="1:16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  <c r="P56" s="6"/>
    </row>
    <row r="57" spans="1:16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  <c r="P57" s="6"/>
    </row>
    <row r="58" spans="1:16" ht="12.75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  <c r="P58" s="6"/>
    </row>
    <row r="59" spans="1:12" ht="12.75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6" ht="12.75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  <c r="P60" s="6"/>
    </row>
    <row r="61" spans="1:16" ht="12.75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ht="12.75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  <c r="P62" s="6"/>
    </row>
    <row r="63" spans="1:16" ht="12.75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  <c r="P63" s="6"/>
    </row>
    <row r="64" spans="1:12" ht="12.75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ht="12.75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  <c r="P65" s="6"/>
    </row>
    <row r="66" spans="1:16" ht="12.75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  <c r="P66" s="6"/>
    </row>
    <row r="67" spans="1:12" ht="12.75">
      <c r="A67" s="2">
        <v>43405</v>
      </c>
      <c r="B67">
        <v>45</v>
      </c>
      <c r="C67">
        <v>0</v>
      </c>
      <c r="D67">
        <v>0</v>
      </c>
      <c r="E67">
        <f aca="true" t="shared" si="6" ref="E67:E86">B67+C67-D67</f>
        <v>45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6" ht="12.75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  <c r="P68" s="6"/>
    </row>
    <row r="69" spans="1:16" ht="12.75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  <c r="P69" s="6"/>
    </row>
    <row r="70" spans="1:16" ht="12.75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  <c r="P70" s="6"/>
    </row>
    <row r="71" spans="1:16" ht="12.75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  <c r="P71" s="6"/>
    </row>
    <row r="72" spans="1:12" ht="12.75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.75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.75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6" ht="12.75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  <c r="P75" s="6"/>
    </row>
    <row r="76" spans="1:16" ht="12.75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  <c r="P76" s="6"/>
    </row>
    <row r="77" spans="1:16" ht="12.75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  <c r="P77" s="6"/>
    </row>
    <row r="78" spans="1:16" ht="12.75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89">((L67-O67)+(L68-O68)+(L69-O69)+(L70-O70)+(L71-O71)+(L72-O72)+(L73-O73)+(L74-O74)+(L75-O75)+(L76-O76)+(L77-O77)+(L78-O78))/((B67+E78)/2)</f>
        <v>0.6976744186046512</v>
      </c>
      <c r="L78">
        <v>1</v>
      </c>
      <c r="P78" s="6"/>
    </row>
    <row r="79" spans="1:16" ht="12.75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  <c r="P79" s="6"/>
    </row>
    <row r="80" spans="1:16" ht="12.75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  <c r="P80" s="6"/>
    </row>
    <row r="81" spans="1:16" ht="12.75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  <c r="P81" s="6"/>
    </row>
    <row r="82" spans="1:16" ht="12.75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  <c r="P82" s="6"/>
    </row>
    <row r="83" spans="1:16" ht="12.75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  <c r="P83" s="6"/>
    </row>
    <row r="84" spans="1:16" ht="12.75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  <c r="P84" s="6"/>
    </row>
    <row r="85" spans="1:12" ht="12.75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6" ht="12.75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  <c r="P86" s="6"/>
    </row>
    <row r="87" spans="1:16" ht="12.75">
      <c r="A87" s="2">
        <v>44013</v>
      </c>
      <c r="B87">
        <v>48</v>
      </c>
      <c r="C87">
        <v>1</v>
      </c>
      <c r="D87">
        <v>5</v>
      </c>
      <c r="E87">
        <f aca="true" t="shared" si="10" ref="E87:E98">B87+C87-D87</f>
        <v>44</v>
      </c>
      <c r="F87" s="5">
        <f aca="true" t="shared" si="11" ref="F87:F98">C87-D87</f>
        <v>-4</v>
      </c>
      <c r="G87" s="3">
        <f aca="true" t="shared" si="12" ref="G87:G98">D87/((B87+E87)/2)</f>
        <v>0.10869565217391304</v>
      </c>
      <c r="H87" s="3">
        <f>(D81+D82+D83+D84+D85+D86+D87)/(($B$81+E87)/2)</f>
        <v>0.4578313253012048</v>
      </c>
      <c r="I87" s="3">
        <f>(D87)/(($B$87+E87)/2)</f>
        <v>0.10869565217391304</v>
      </c>
      <c r="J87" s="3">
        <f aca="true" t="shared" si="13" ref="J87:J110">(D76+D77+D78+D79+D80+D81+D82+D83+D84+D85+D86+D87)/((B76+E87)/2)</f>
        <v>0.8372093023255814</v>
      </c>
      <c r="K87" s="3">
        <f t="shared" si="9"/>
        <v>0.7674418604651163</v>
      </c>
      <c r="L87">
        <v>5</v>
      </c>
      <c r="P87" s="6"/>
    </row>
    <row r="88" spans="1:16" ht="12.75">
      <c r="A88" s="2">
        <v>44044</v>
      </c>
      <c r="B88">
        <v>44</v>
      </c>
      <c r="C88">
        <v>0.5</v>
      </c>
      <c r="D88">
        <v>4.5</v>
      </c>
      <c r="E88">
        <f t="shared" si="10"/>
        <v>40</v>
      </c>
      <c r="F88" s="5">
        <f t="shared" si="11"/>
        <v>-4</v>
      </c>
      <c r="G88" s="3">
        <f t="shared" si="12"/>
        <v>0.10714285714285714</v>
      </c>
      <c r="H88" s="3">
        <f>(D81+D82+D83+D84+D85+D86+D87+D88)/(($B$81+E88)/2)</f>
        <v>0.5949367088607594</v>
      </c>
      <c r="I88" s="3">
        <f>(D87+D88)/(($B$87+E88)/2)</f>
        <v>0.2159090909090909</v>
      </c>
      <c r="J88" s="3">
        <f t="shared" si="13"/>
        <v>0.9375</v>
      </c>
      <c r="K88" s="3">
        <f t="shared" si="9"/>
        <v>0.8625</v>
      </c>
      <c r="L88">
        <v>4.5</v>
      </c>
      <c r="P88" s="6"/>
    </row>
    <row r="89" spans="1:16" ht="12.75">
      <c r="A89" s="2">
        <v>44075</v>
      </c>
      <c r="B89">
        <v>40</v>
      </c>
      <c r="C89">
        <v>8</v>
      </c>
      <c r="D89">
        <v>1</v>
      </c>
      <c r="E89">
        <f t="shared" si="10"/>
        <v>47</v>
      </c>
      <c r="F89" s="5">
        <f t="shared" si="11"/>
        <v>7</v>
      </c>
      <c r="G89" s="3">
        <f t="shared" si="12"/>
        <v>0.022988505747126436</v>
      </c>
      <c r="H89" s="3">
        <f>(D81+D82+D83+D84+D85+D86+D87+D88+D89)/(($B$81+E89)/2)</f>
        <v>0.5697674418604651</v>
      </c>
      <c r="I89" s="3">
        <f>(D87+D88+D89)/(($B$87+E89)/2)</f>
        <v>0.22105263157894736</v>
      </c>
      <c r="J89" s="3">
        <f t="shared" si="13"/>
        <v>0.8117647058823529</v>
      </c>
      <c r="K89" s="3">
        <f t="shared" si="9"/>
        <v>0.7411764705882353</v>
      </c>
      <c r="L89">
        <v>1</v>
      </c>
      <c r="P89" s="6"/>
    </row>
    <row r="90" spans="1:16" ht="12.75">
      <c r="A90" s="2">
        <v>44105</v>
      </c>
      <c r="B90">
        <v>47</v>
      </c>
      <c r="C90">
        <v>1</v>
      </c>
      <c r="D90">
        <v>2.5</v>
      </c>
      <c r="E90">
        <f t="shared" si="10"/>
        <v>45.5</v>
      </c>
      <c r="F90" s="5">
        <f t="shared" si="11"/>
        <v>-1.5</v>
      </c>
      <c r="G90" s="3">
        <f t="shared" si="12"/>
        <v>0.05405405405405406</v>
      </c>
      <c r="H90" s="3">
        <f>(D81+D82+D83+D84+D85+D86+D87+D88+D89+D90)/(($B$81+E90)/2)</f>
        <v>0.6390532544378699</v>
      </c>
      <c r="I90" s="3">
        <f>(D87+D88+D89+D90)/(($B$87+E90)/2)</f>
        <v>0.27807486631016043</v>
      </c>
      <c r="J90" s="3">
        <f t="shared" si="13"/>
        <v>0.8323699421965318</v>
      </c>
      <c r="K90" s="3">
        <f aca="true" t="shared" si="14" ref="K90:K110">((L79-O79)+(L80-O80)+(L81-O81)+(L82-O82)+(L83-O83)+(L84-O84)+(L85-O85)+(L86-O86)+(L87-O87)+(L88-O88)+(L89-O89)+(L90-O90))/((B79+E90)/2)</f>
        <v>0.7630057803468208</v>
      </c>
      <c r="L90">
        <v>2.5</v>
      </c>
      <c r="P90" s="6"/>
    </row>
    <row r="91" spans="1:16" ht="12.75">
      <c r="A91" s="2">
        <v>44136</v>
      </c>
      <c r="B91">
        <v>45.5</v>
      </c>
      <c r="C91">
        <v>4</v>
      </c>
      <c r="D91">
        <v>1</v>
      </c>
      <c r="E91">
        <f t="shared" si="10"/>
        <v>48.5</v>
      </c>
      <c r="F91" s="5">
        <f t="shared" si="11"/>
        <v>3</v>
      </c>
      <c r="G91" s="3">
        <f t="shared" si="12"/>
        <v>0.02127659574468085</v>
      </c>
      <c r="H91" s="3">
        <f>(D81+D82+D83+D84+D85+D86+D87+D88+D89+D90+D91)/(($B$81+E91)/2)</f>
        <v>0.64</v>
      </c>
      <c r="I91" s="3">
        <f>(D87+D88+D89+D90+D91)/(($B$87+E91)/2)</f>
        <v>0.29015544041450775</v>
      </c>
      <c r="J91" s="3">
        <f t="shared" si="13"/>
        <v>0.7485380116959064</v>
      </c>
      <c r="K91" s="3">
        <f t="shared" si="14"/>
        <v>0.7017543859649122</v>
      </c>
      <c r="L91">
        <v>1</v>
      </c>
      <c r="P91" s="6"/>
    </row>
    <row r="92" spans="1:16" ht="12.75">
      <c r="A92" s="2">
        <v>44166</v>
      </c>
      <c r="B92">
        <v>48.5</v>
      </c>
      <c r="C92">
        <v>3</v>
      </c>
      <c r="D92">
        <v>3.5</v>
      </c>
      <c r="E92">
        <f t="shared" si="10"/>
        <v>48</v>
      </c>
      <c r="F92" s="5">
        <f t="shared" si="11"/>
        <v>-0.5</v>
      </c>
      <c r="G92" s="3">
        <f t="shared" si="12"/>
        <v>0.07253886010362694</v>
      </c>
      <c r="H92" s="3">
        <f>(D81+D82+D83+D84+D85+D86+D87+D88+D89+D90+D91+D92)/(($B$81+E92)/2)</f>
        <v>0.7241379310344828</v>
      </c>
      <c r="I92" s="3">
        <f>(D87+D88+D89+D90+D91+D92)/(($B$87+E92)/2)</f>
        <v>0.3645833333333333</v>
      </c>
      <c r="J92" s="3">
        <f t="shared" si="13"/>
        <v>0.7241379310344828</v>
      </c>
      <c r="K92" s="3">
        <f t="shared" si="14"/>
        <v>0.7011494252873564</v>
      </c>
      <c r="L92">
        <v>3.5</v>
      </c>
      <c r="P92" s="6"/>
    </row>
    <row r="93" spans="1:16" ht="12.75">
      <c r="A93" s="2">
        <v>44197</v>
      </c>
      <c r="B93">
        <v>48</v>
      </c>
      <c r="C93">
        <v>2.5</v>
      </c>
      <c r="D93">
        <v>8.5</v>
      </c>
      <c r="E93">
        <f t="shared" si="10"/>
        <v>42</v>
      </c>
      <c r="F93" s="5">
        <f t="shared" si="11"/>
        <v>-6</v>
      </c>
      <c r="G93" s="3">
        <f t="shared" si="12"/>
        <v>0.18888888888888888</v>
      </c>
      <c r="H93" s="3">
        <f>(D93)/(($B$93+E93)/2)</f>
        <v>0.18888888888888888</v>
      </c>
      <c r="I93" s="3">
        <f>(D87+D88+D89+D90+D91+D92+D93)/(($B$87+E93)/2)</f>
        <v>0.5777777777777777</v>
      </c>
      <c r="J93" s="3">
        <f t="shared" si="13"/>
        <v>0.8888888888888888</v>
      </c>
      <c r="K93" s="3">
        <f t="shared" si="14"/>
        <v>0.8641975308641975</v>
      </c>
      <c r="L93">
        <v>8.5</v>
      </c>
      <c r="P93" s="6"/>
    </row>
    <row r="94" spans="1:16" ht="12.75">
      <c r="A94" s="2">
        <v>44228</v>
      </c>
      <c r="B94">
        <v>42</v>
      </c>
      <c r="C94">
        <v>3</v>
      </c>
      <c r="D94">
        <v>3</v>
      </c>
      <c r="E94">
        <f t="shared" si="10"/>
        <v>42</v>
      </c>
      <c r="F94" s="5">
        <f t="shared" si="11"/>
        <v>0</v>
      </c>
      <c r="G94" s="3">
        <f t="shared" si="12"/>
        <v>0.07142857142857142</v>
      </c>
      <c r="H94" s="3">
        <f>(D93+D94)/(($B$93+E94)/2)</f>
        <v>0.25555555555555554</v>
      </c>
      <c r="I94" s="3">
        <f>(D87+D88+D89+D90+D91+D92+D93+D94)/(($B$87+E94)/2)</f>
        <v>0.6444444444444445</v>
      </c>
      <c r="J94" s="3">
        <f t="shared" si="13"/>
        <v>0.9024390243902439</v>
      </c>
      <c r="K94" s="3">
        <f t="shared" si="14"/>
        <v>0.8536585365853658</v>
      </c>
      <c r="L94">
        <v>2</v>
      </c>
      <c r="M94">
        <v>1</v>
      </c>
      <c r="P94" s="6"/>
    </row>
    <row r="95" spans="1:16" ht="12.75">
      <c r="A95" s="2">
        <v>44256</v>
      </c>
      <c r="B95">
        <v>42</v>
      </c>
      <c r="C95">
        <v>3</v>
      </c>
      <c r="D95">
        <v>3.5</v>
      </c>
      <c r="E95">
        <f t="shared" si="10"/>
        <v>41.5</v>
      </c>
      <c r="F95" s="5">
        <f t="shared" si="11"/>
        <v>-0.5</v>
      </c>
      <c r="G95" s="3">
        <f t="shared" si="12"/>
        <v>0.08383233532934131</v>
      </c>
      <c r="H95" s="3">
        <f>(D93+D94+D95)/(($B$93+E95)/2)</f>
        <v>0.33519553072625696</v>
      </c>
      <c r="I95" s="3">
        <f>(D87+D88+D89+D90+D91+D92+D93+D94+D95)/(($B$87+E95)/2)</f>
        <v>0.7262569832402235</v>
      </c>
      <c r="J95" s="3">
        <f t="shared" si="13"/>
        <v>0.8819875776397516</v>
      </c>
      <c r="K95" s="3">
        <f t="shared" si="14"/>
        <v>0.8322981366459627</v>
      </c>
      <c r="L95">
        <v>3.5</v>
      </c>
      <c r="P95" s="6"/>
    </row>
    <row r="96" spans="1:16" ht="12.75">
      <c r="A96" s="2">
        <v>44287</v>
      </c>
      <c r="B96">
        <v>41.5</v>
      </c>
      <c r="C96">
        <v>3</v>
      </c>
      <c r="D96">
        <v>3</v>
      </c>
      <c r="E96">
        <f t="shared" si="10"/>
        <v>41.5</v>
      </c>
      <c r="F96" s="5">
        <f t="shared" si="11"/>
        <v>0</v>
      </c>
      <c r="G96" s="3">
        <f t="shared" si="12"/>
        <v>0.07228915662650602</v>
      </c>
      <c r="H96" s="3">
        <f>(D93+D94+D95+D96)/(($B$93+E96)/2)</f>
        <v>0.4022346368715084</v>
      </c>
      <c r="I96" s="3">
        <f>(D87+D88+D89+D90+D91+D92+D93+D94+D95+D96)/(($B$87+E96)/2)</f>
        <v>0.7932960893854749</v>
      </c>
      <c r="J96" s="3">
        <f t="shared" si="13"/>
        <v>0.8875739644970414</v>
      </c>
      <c r="K96" s="3">
        <f t="shared" si="14"/>
        <v>0.8402366863905325</v>
      </c>
      <c r="L96">
        <v>3</v>
      </c>
      <c r="P96" s="6"/>
    </row>
    <row r="97" spans="1:16" ht="12.75">
      <c r="A97" s="2">
        <v>44317</v>
      </c>
      <c r="B97">
        <v>41.5</v>
      </c>
      <c r="C97">
        <v>2</v>
      </c>
      <c r="D97">
        <v>3</v>
      </c>
      <c r="E97">
        <f t="shared" si="10"/>
        <v>40.5</v>
      </c>
      <c r="F97" s="5">
        <f t="shared" si="11"/>
        <v>-1</v>
      </c>
      <c r="G97" s="3">
        <f t="shared" si="12"/>
        <v>0.07317073170731707</v>
      </c>
      <c r="H97" s="3">
        <f>(D93+D94+D95+D96+D97)/(($B$93+E97)/2)</f>
        <v>0.4745762711864407</v>
      </c>
      <c r="I97" s="3">
        <f>(D87+D88+D89+D90+D91+D92+D93+D94+D95+D96+D97)/(($B$87+E97)/2)</f>
        <v>0.8700564971751412</v>
      </c>
      <c r="J97" s="3">
        <f t="shared" si="13"/>
        <v>0.9050279329608939</v>
      </c>
      <c r="K97" s="3">
        <f t="shared" si="14"/>
        <v>0.8603351955307262</v>
      </c>
      <c r="L97">
        <v>3</v>
      </c>
      <c r="P97" s="6"/>
    </row>
    <row r="98" spans="1:16" ht="12.75">
      <c r="A98" s="2">
        <v>44348</v>
      </c>
      <c r="B98">
        <v>40.5</v>
      </c>
      <c r="C98">
        <v>3.5</v>
      </c>
      <c r="D98">
        <v>2</v>
      </c>
      <c r="E98">
        <f t="shared" si="10"/>
        <v>42</v>
      </c>
      <c r="F98" s="5">
        <f t="shared" si="11"/>
        <v>1.5</v>
      </c>
      <c r="G98" s="3">
        <f t="shared" si="12"/>
        <v>0.048484848484848485</v>
      </c>
      <c r="H98" s="3">
        <f>(D93+D94+D95+D96+D97+D98)/(($B$93+E98)/2)</f>
        <v>0.5111111111111111</v>
      </c>
      <c r="I98" s="3">
        <f>(D87+D88+D89+D90+D91+D92+D93+D94+D95+D96+D97+D98)/(($B$87+E98)/2)</f>
        <v>0.9</v>
      </c>
      <c r="J98" s="3">
        <f t="shared" si="13"/>
        <v>0.9</v>
      </c>
      <c r="K98" s="3">
        <f t="shared" si="14"/>
        <v>0.8777777777777778</v>
      </c>
      <c r="L98">
        <v>2</v>
      </c>
      <c r="P98" s="6"/>
    </row>
    <row r="99" spans="1:16" ht="12.75">
      <c r="A99" s="2">
        <v>44378</v>
      </c>
      <c r="B99">
        <v>42</v>
      </c>
      <c r="C99">
        <v>4</v>
      </c>
      <c r="D99">
        <v>2</v>
      </c>
      <c r="E99">
        <f aca="true" t="shared" si="15" ref="E99:E110">B99+C99-D99</f>
        <v>44</v>
      </c>
      <c r="F99" s="5">
        <f aca="true" t="shared" si="16" ref="F99:F110">C99-D99</f>
        <v>2</v>
      </c>
      <c r="G99" s="3">
        <f aca="true" t="shared" si="17" ref="G99:G110">D99/((B99+E99)/2)</f>
        <v>0.046511627906976744</v>
      </c>
      <c r="H99" s="3">
        <f>(D93+D94+D95+D96+D97+D98+D99)/(($B$93+E99)/2)</f>
        <v>0.5434782608695652</v>
      </c>
      <c r="I99" s="3">
        <f>(D99)/(($B$99+E99)/2)</f>
        <v>0.046511627906976744</v>
      </c>
      <c r="J99" s="3">
        <f t="shared" si="13"/>
        <v>0.8522727272727273</v>
      </c>
      <c r="K99" s="3">
        <f t="shared" si="14"/>
        <v>0.8295454545454546</v>
      </c>
      <c r="L99">
        <v>2</v>
      </c>
      <c r="P99" s="6"/>
    </row>
    <row r="100" spans="1:16" ht="12.75">
      <c r="A100" s="2">
        <v>44409</v>
      </c>
      <c r="B100">
        <v>44</v>
      </c>
      <c r="C100">
        <v>1</v>
      </c>
      <c r="D100">
        <v>1</v>
      </c>
      <c r="E100">
        <f t="shared" si="15"/>
        <v>44</v>
      </c>
      <c r="F100" s="5">
        <f t="shared" si="16"/>
        <v>0</v>
      </c>
      <c r="G100" s="3">
        <f t="shared" si="17"/>
        <v>0.022727272727272728</v>
      </c>
      <c r="H100" s="3">
        <f>(D93+D94+D95+D96+D97+D98+D99+D100)/(($B$93+E100)/2)</f>
        <v>0.5652173913043478</v>
      </c>
      <c r="I100" s="3">
        <f>(D99+D100)/(($B$99+E100)/2)</f>
        <v>0.06976744186046512</v>
      </c>
      <c r="J100" s="3">
        <f t="shared" si="13"/>
        <v>0.8095238095238095</v>
      </c>
      <c r="K100" s="3">
        <f t="shared" si="14"/>
        <v>0.7857142857142857</v>
      </c>
      <c r="L100">
        <v>1</v>
      </c>
      <c r="P100" s="6"/>
    </row>
    <row r="101" spans="1:16" ht="12.75">
      <c r="A101" s="2">
        <v>44440</v>
      </c>
      <c r="B101">
        <v>44</v>
      </c>
      <c r="C101">
        <v>0</v>
      </c>
      <c r="D101">
        <v>3</v>
      </c>
      <c r="E101">
        <f t="shared" si="15"/>
        <v>41</v>
      </c>
      <c r="F101" s="5">
        <f t="shared" si="16"/>
        <v>-3</v>
      </c>
      <c r="G101" s="3">
        <f t="shared" si="17"/>
        <v>0.07058823529411765</v>
      </c>
      <c r="H101" s="3">
        <f>(D93+D94+D95+D96+D97+D98+D99+D100+D101)/(($B$93+E101)/2)</f>
        <v>0.651685393258427</v>
      </c>
      <c r="I101" s="3">
        <f>(D99+D100+D101)/(($B$99+E101)/2)</f>
        <v>0.14457831325301204</v>
      </c>
      <c r="J101" s="3">
        <f t="shared" si="13"/>
        <v>0.8181818181818182</v>
      </c>
      <c r="K101" s="3">
        <f t="shared" si="14"/>
        <v>0.7954545454545454</v>
      </c>
      <c r="L101">
        <v>3</v>
      </c>
      <c r="P101" s="6"/>
    </row>
    <row r="102" spans="1:16" ht="12.75">
      <c r="A102" s="2">
        <v>44470</v>
      </c>
      <c r="B102">
        <v>41</v>
      </c>
      <c r="C102">
        <v>2</v>
      </c>
      <c r="D102">
        <v>6</v>
      </c>
      <c r="E102">
        <f t="shared" si="15"/>
        <v>37</v>
      </c>
      <c r="F102" s="5">
        <f t="shared" si="16"/>
        <v>-4</v>
      </c>
      <c r="G102" s="3">
        <f t="shared" si="17"/>
        <v>0.15384615384615385</v>
      </c>
      <c r="H102" s="3">
        <f>(D93+D94+D95+D96+D97+D98+D99+D100+D101+D102)/(($B$93+E102)/2)</f>
        <v>0.8235294117647058</v>
      </c>
      <c r="I102" s="3">
        <f>(D99+D100+D101+D102)/(($B$99+E102)/2)</f>
        <v>0.3037974683544304</v>
      </c>
      <c r="J102" s="3">
        <f t="shared" si="13"/>
        <v>0.9575757575757575</v>
      </c>
      <c r="K102" s="3">
        <f t="shared" si="14"/>
        <v>0.9333333333333333</v>
      </c>
      <c r="L102">
        <v>6</v>
      </c>
      <c r="P102" s="6"/>
    </row>
    <row r="103" spans="1:16" ht="12.75">
      <c r="A103" s="2">
        <v>44501</v>
      </c>
      <c r="B103">
        <v>37</v>
      </c>
      <c r="C103">
        <v>0.5</v>
      </c>
      <c r="D103">
        <v>3</v>
      </c>
      <c r="E103">
        <f t="shared" si="15"/>
        <v>34.5</v>
      </c>
      <c r="F103" s="5">
        <f t="shared" si="16"/>
        <v>-2.5</v>
      </c>
      <c r="G103" s="3">
        <f t="shared" si="17"/>
        <v>0.08391608391608392</v>
      </c>
      <c r="H103" s="3">
        <f>(D93+D94+D95+D96+D97+D98+D99+D100+D101+D102+D103)/(($B$93+E103)/2)</f>
        <v>0.9212121212121213</v>
      </c>
      <c r="I103" s="3">
        <f>(D99+D100+D101+D102+D103)/(($B$99+E103)/2)</f>
        <v>0.39215686274509803</v>
      </c>
      <c r="J103" s="3">
        <f t="shared" si="13"/>
        <v>1</v>
      </c>
      <c r="K103" s="3">
        <f t="shared" si="14"/>
        <v>0.9759036144578314</v>
      </c>
      <c r="L103">
        <v>3</v>
      </c>
      <c r="P103" s="6"/>
    </row>
    <row r="104" spans="1:11" ht="12.75">
      <c r="A104" s="2">
        <v>44531</v>
      </c>
      <c r="E104">
        <f t="shared" si="15"/>
        <v>0</v>
      </c>
      <c r="F104" s="5">
        <f t="shared" si="16"/>
        <v>0</v>
      </c>
      <c r="G104" s="3" t="e">
        <f t="shared" si="17"/>
        <v>#DIV/0!</v>
      </c>
      <c r="H104" s="3">
        <f>(D93+D94+D95+D96+D97+D98+D99+D100+D101+D102+D103+D104)/(($B$93+E104)/2)</f>
        <v>1.5833333333333333</v>
      </c>
      <c r="I104" s="3">
        <f>(D99+D100+D101+D102+D103+D104)/(($B$99+E104)/2)</f>
        <v>0.7142857142857143</v>
      </c>
      <c r="J104" s="3">
        <f t="shared" si="13"/>
        <v>1.5833333333333333</v>
      </c>
      <c r="K104" s="3">
        <f t="shared" si="14"/>
        <v>1.5416666666666667</v>
      </c>
    </row>
    <row r="105" spans="1:11" ht="12.75">
      <c r="A105" s="2">
        <v>44562</v>
      </c>
      <c r="E105">
        <f t="shared" si="15"/>
        <v>0</v>
      </c>
      <c r="F105" s="5">
        <f t="shared" si="16"/>
        <v>0</v>
      </c>
      <c r="G105" s="3" t="e">
        <f t="shared" si="17"/>
        <v>#DIV/0!</v>
      </c>
      <c r="H105" s="3" t="e">
        <f>(D105)/(($B$105+E105)/2)</f>
        <v>#DIV/0!</v>
      </c>
      <c r="I105" s="3">
        <f>(D99+D100+D101+D102+D103+D104+D105)/(($B$99+E105)/2)</f>
        <v>0.7142857142857143</v>
      </c>
      <c r="J105" s="3">
        <f t="shared" si="13"/>
        <v>1.4047619047619047</v>
      </c>
      <c r="K105" s="3">
        <f t="shared" si="14"/>
        <v>1.3571428571428572</v>
      </c>
    </row>
    <row r="106" spans="1:11" ht="12.75">
      <c r="A106" s="2">
        <v>44593</v>
      </c>
      <c r="E106">
        <f t="shared" si="15"/>
        <v>0</v>
      </c>
      <c r="F106" s="5">
        <f t="shared" si="16"/>
        <v>0</v>
      </c>
      <c r="G106" s="3" t="e">
        <f t="shared" si="17"/>
        <v>#DIV/0!</v>
      </c>
      <c r="H106" s="3" t="e">
        <f>(D105+D106)/(($B$105+E106)/2)</f>
        <v>#DIV/0!</v>
      </c>
      <c r="I106" s="3">
        <f>(D99+D100+D101+D102+D103+D104+D105+D106)/(($B$99+E106)/2)</f>
        <v>0.7142857142857143</v>
      </c>
      <c r="J106" s="3">
        <f t="shared" si="13"/>
        <v>1.2619047619047619</v>
      </c>
      <c r="K106" s="3">
        <f t="shared" si="14"/>
        <v>1.2619047619047619</v>
      </c>
    </row>
    <row r="107" spans="1:11" ht="12.75">
      <c r="A107" s="2">
        <v>44621</v>
      </c>
      <c r="E107">
        <f t="shared" si="15"/>
        <v>0</v>
      </c>
      <c r="F107" s="5">
        <f t="shared" si="16"/>
        <v>0</v>
      </c>
      <c r="G107" s="3" t="e">
        <f t="shared" si="17"/>
        <v>#DIV/0!</v>
      </c>
      <c r="H107" s="3" t="e">
        <f>(D105+D106+D107)/(($B$105+E107)/2)</f>
        <v>#DIV/0!</v>
      </c>
      <c r="I107" s="3">
        <f>(D99+D100+D101+D102+D103+D104+D105+D106+D107)/(($B$99+E107)/2)</f>
        <v>0.7142857142857143</v>
      </c>
      <c r="J107" s="3">
        <f t="shared" si="13"/>
        <v>1.108433734939759</v>
      </c>
      <c r="K107" s="3">
        <f t="shared" si="14"/>
        <v>1.108433734939759</v>
      </c>
    </row>
    <row r="108" spans="1:11" ht="12.75">
      <c r="A108" s="2">
        <v>44652</v>
      </c>
      <c r="E108">
        <f t="shared" si="15"/>
        <v>0</v>
      </c>
      <c r="F108" s="5">
        <f t="shared" si="16"/>
        <v>0</v>
      </c>
      <c r="G108" s="3" t="e">
        <f t="shared" si="17"/>
        <v>#DIV/0!</v>
      </c>
      <c r="H108" s="3" t="e">
        <f>(D105+D106+D107+D108)/(($B$105+E108)/2)</f>
        <v>#DIV/0!</v>
      </c>
      <c r="I108" s="3">
        <f>(D99+D100+D101+D102+D103+D104+D105+D106+D107+D108)/(($B$99+E108)/2)</f>
        <v>0.7142857142857143</v>
      </c>
      <c r="J108" s="3">
        <f t="shared" si="13"/>
        <v>0.963855421686747</v>
      </c>
      <c r="K108" s="3">
        <f t="shared" si="14"/>
        <v>0.963855421686747</v>
      </c>
    </row>
    <row r="109" spans="1:11" ht="12.75">
      <c r="A109" s="2">
        <v>44682</v>
      </c>
      <c r="E109">
        <f t="shared" si="15"/>
        <v>0</v>
      </c>
      <c r="F109" s="5">
        <f t="shared" si="16"/>
        <v>0</v>
      </c>
      <c r="G109" s="3" t="e">
        <f t="shared" si="17"/>
        <v>#DIV/0!</v>
      </c>
      <c r="H109" s="3" t="e">
        <f>(D105+D106+D107+D108+D109)/(($B$105+E109)/2)</f>
        <v>#DIV/0!</v>
      </c>
      <c r="I109" s="3">
        <f>(D99+D100+D101+D102+D103+D104+D105+D106+D107+D108+D109)/(($B$99+E109)/2)</f>
        <v>0.7142857142857143</v>
      </c>
      <c r="J109" s="3">
        <f t="shared" si="13"/>
        <v>0.8395061728395061</v>
      </c>
      <c r="K109" s="3">
        <f t="shared" si="14"/>
        <v>0.8395061728395061</v>
      </c>
    </row>
    <row r="110" spans="1:11" ht="12.75">
      <c r="A110" s="2">
        <v>44713</v>
      </c>
      <c r="E110">
        <f t="shared" si="15"/>
        <v>0</v>
      </c>
      <c r="F110" s="5">
        <f t="shared" si="16"/>
        <v>0</v>
      </c>
      <c r="G110" s="3" t="e">
        <f t="shared" si="17"/>
        <v>#DIV/0!</v>
      </c>
      <c r="H110" s="3" t="e">
        <f>(D105+D106+D107+D108+D109+D110)/(($B$105+E110)/2)</f>
        <v>#DIV/0!</v>
      </c>
      <c r="I110" s="3">
        <f>(D99+D100+D101+D102+D103+D104+D105+D106+D107+D108+D109+D110)/(($B$99+E110)/2)</f>
        <v>0.7142857142857143</v>
      </c>
      <c r="J110" s="3">
        <f t="shared" si="13"/>
        <v>0.7142857142857143</v>
      </c>
      <c r="K110" s="3">
        <f t="shared" si="14"/>
        <v>0.7142857142857143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81">
      <selection activeCell="N102" sqref="N102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86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  <c r="P58" s="6"/>
    </row>
    <row r="59" spans="1:11" ht="12.75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6" ht="12.75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ht="12.75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1" ht="12.75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.75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.75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.75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.75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.75">
      <c r="A67" s="2">
        <v>43405</v>
      </c>
      <c r="B67">
        <v>12</v>
      </c>
      <c r="C67">
        <v>0</v>
      </c>
      <c r="D67">
        <v>0</v>
      </c>
      <c r="E67">
        <f aca="true" t="shared" si="6" ref="E67:E86">B67+C67-D67</f>
        <v>12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.75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6" ht="12.75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  <c r="P72" s="6"/>
    </row>
    <row r="73" spans="1:11" ht="12.75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.75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6" ht="12.75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  <c r="P75" s="6"/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6" ht="12.75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  <c r="P77" s="6"/>
    </row>
    <row r="78" spans="1:11" ht="12.75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89">((L67-O67)+(L68-O68)+(L69-O69)+(L70-O70)+(L71-O71)+(L72-O72)+(L73-O73)+(L74-O74)+(L75-O75)+(L76-O76)+(L77-O77)+(L78-O78))/((B67+E78)/2)</f>
        <v>0.25</v>
      </c>
    </row>
    <row r="79" spans="1:11" ht="12.75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.75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.75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.75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6" ht="12.75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  <c r="P83" s="6"/>
    </row>
    <row r="84" spans="1:16" ht="12.75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  <c r="P84" s="6"/>
    </row>
    <row r="85" spans="1:11" ht="12.75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.75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.75">
      <c r="A87" s="2">
        <v>44013</v>
      </c>
      <c r="B87">
        <v>12</v>
      </c>
      <c r="C87">
        <v>0</v>
      </c>
      <c r="D87">
        <v>0</v>
      </c>
      <c r="E87">
        <f aca="true" t="shared" si="10" ref="E87:E110">B87+C87-D87</f>
        <v>12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aca="true" t="shared" si="13" ref="J87:J110">(D76+D77+D78+D79+D80+D81+D82+D83+D84+D85+D86+D87)/((B76+E87)/2)</f>
        <v>0.09090909090909091</v>
      </c>
      <c r="K87" s="3">
        <f t="shared" si="9"/>
        <v>0.09090909090909091</v>
      </c>
    </row>
    <row r="88" spans="1:11" ht="12.75">
      <c r="A88" s="2">
        <v>44044</v>
      </c>
      <c r="B88">
        <v>12</v>
      </c>
      <c r="C88">
        <v>0</v>
      </c>
      <c r="D88">
        <v>0</v>
      </c>
      <c r="E88">
        <f t="shared" si="10"/>
        <v>12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0.08333333333333333</v>
      </c>
      <c r="I88" s="3">
        <f>(D87+D88)/(($B$87+E88)/2)</f>
        <v>0</v>
      </c>
      <c r="J88" s="3">
        <f t="shared" si="13"/>
        <v>0.09090909090909091</v>
      </c>
      <c r="K88" s="3">
        <f t="shared" si="9"/>
        <v>0.09090909090909091</v>
      </c>
    </row>
    <row r="89" spans="1:11" ht="12.75">
      <c r="A89" s="2">
        <v>44075</v>
      </c>
      <c r="B89">
        <v>12</v>
      </c>
      <c r="C89">
        <v>0</v>
      </c>
      <c r="D89">
        <v>0</v>
      </c>
      <c r="E89">
        <f t="shared" si="10"/>
        <v>12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0.08333333333333333</v>
      </c>
      <c r="I89" s="3">
        <f>(D87+D88+D89)/(($B$87+E89)/2)</f>
        <v>0</v>
      </c>
      <c r="J89" s="3">
        <f t="shared" si="13"/>
        <v>0.08333333333333333</v>
      </c>
      <c r="K89" s="3">
        <f t="shared" si="9"/>
        <v>0.08333333333333333</v>
      </c>
    </row>
    <row r="90" spans="1:11" ht="12.75">
      <c r="A90" s="2">
        <v>44105</v>
      </c>
      <c r="B90">
        <v>12</v>
      </c>
      <c r="C90">
        <v>0</v>
      </c>
      <c r="D90">
        <v>0</v>
      </c>
      <c r="E90">
        <f t="shared" si="10"/>
        <v>12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0.08333333333333333</v>
      </c>
      <c r="I90" s="3">
        <f>(D87+D88+D89+D90)/(($B$87+E90)/2)</f>
        <v>0</v>
      </c>
      <c r="J90" s="3">
        <f t="shared" si="13"/>
        <v>0.08333333333333333</v>
      </c>
      <c r="K90" s="3">
        <f aca="true" t="shared" si="14" ref="K90:K110">((L79-O79)+(L80-O80)+(L81-O81)+(L82-O82)+(L83-O83)+(L84-O84)+(L85-O85)+(L86-O86)+(L87-O87)+(L88-O88)+(L89-O89)+(L90-O90))/((B79+E90)/2)</f>
        <v>0.08333333333333333</v>
      </c>
    </row>
    <row r="91" spans="1:11" ht="12.75">
      <c r="A91" s="2">
        <v>44136</v>
      </c>
      <c r="B91">
        <v>12</v>
      </c>
      <c r="C91">
        <v>0</v>
      </c>
      <c r="D91">
        <v>0</v>
      </c>
      <c r="E91">
        <f t="shared" si="10"/>
        <v>12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0.08333333333333333</v>
      </c>
      <c r="I91" s="3">
        <f>(D87+D88+D89+D90+D91)/(($B$87+E91)/2)</f>
        <v>0</v>
      </c>
      <c r="J91" s="3">
        <f t="shared" si="13"/>
        <v>0.08333333333333333</v>
      </c>
      <c r="K91" s="3">
        <f t="shared" si="14"/>
        <v>0.08333333333333333</v>
      </c>
    </row>
    <row r="92" spans="1:11" ht="12.75">
      <c r="A92" s="2">
        <v>44166</v>
      </c>
      <c r="B92">
        <v>12</v>
      </c>
      <c r="C92">
        <v>0</v>
      </c>
      <c r="D92">
        <v>0</v>
      </c>
      <c r="E92">
        <f t="shared" si="10"/>
        <v>12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0.08333333333333333</v>
      </c>
      <c r="I92" s="3">
        <f>(D87+D88+D89+D90+D91+D92)/(($B$87+E92)/2)</f>
        <v>0</v>
      </c>
      <c r="J92" s="3">
        <f t="shared" si="13"/>
        <v>0.08333333333333333</v>
      </c>
      <c r="K92" s="3">
        <f t="shared" si="14"/>
        <v>0.08333333333333333</v>
      </c>
    </row>
    <row r="93" spans="1:11" ht="12.75">
      <c r="A93" s="2">
        <v>44197</v>
      </c>
      <c r="B93">
        <v>12</v>
      </c>
      <c r="C93">
        <v>0</v>
      </c>
      <c r="D93">
        <v>0</v>
      </c>
      <c r="E93">
        <f t="shared" si="10"/>
        <v>12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</v>
      </c>
      <c r="J93" s="3">
        <f t="shared" si="13"/>
        <v>0.08333333333333333</v>
      </c>
      <c r="K93" s="3">
        <f t="shared" si="14"/>
        <v>0.08333333333333333</v>
      </c>
    </row>
    <row r="94" spans="1:11" ht="12.75">
      <c r="A94" s="2">
        <v>44228</v>
      </c>
      <c r="B94">
        <v>12</v>
      </c>
      <c r="C94">
        <v>0</v>
      </c>
      <c r="D94">
        <v>0</v>
      </c>
      <c r="E94">
        <f t="shared" si="10"/>
        <v>12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</v>
      </c>
      <c r="J94" s="3">
        <f t="shared" si="13"/>
        <v>0.08333333333333333</v>
      </c>
      <c r="K94" s="3">
        <f t="shared" si="14"/>
        <v>0.08333333333333333</v>
      </c>
    </row>
    <row r="95" spans="1:11" ht="12.75">
      <c r="A95" s="2">
        <v>44256</v>
      </c>
      <c r="B95">
        <v>12</v>
      </c>
      <c r="C95">
        <v>0</v>
      </c>
      <c r="D95">
        <v>0</v>
      </c>
      <c r="E95">
        <f t="shared" si="10"/>
        <v>12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</v>
      </c>
      <c r="J95" s="3">
        <f t="shared" si="13"/>
        <v>0</v>
      </c>
      <c r="K95" s="3">
        <f t="shared" si="14"/>
        <v>0</v>
      </c>
    </row>
    <row r="96" spans="1:16" ht="12.75">
      <c r="A96" s="2">
        <v>44287</v>
      </c>
      <c r="B96">
        <v>12</v>
      </c>
      <c r="C96">
        <v>0</v>
      </c>
      <c r="D96">
        <v>1</v>
      </c>
      <c r="E96">
        <f t="shared" si="10"/>
        <v>11</v>
      </c>
      <c r="F96" s="5">
        <f t="shared" si="11"/>
        <v>-1</v>
      </c>
      <c r="G96" s="3">
        <f t="shared" si="12"/>
        <v>0.08695652173913043</v>
      </c>
      <c r="H96" s="3">
        <f>(D93+D94+D95+D96)/(($B$93+E96)/2)</f>
        <v>0.08695652173913043</v>
      </c>
      <c r="I96" s="3">
        <f>(D87+D88+D89+D90+D91+D92+D93+D94+D95+D96)/(($B$87+E96)/2)</f>
        <v>0.08695652173913043</v>
      </c>
      <c r="J96" s="3">
        <f t="shared" si="13"/>
        <v>0.08695652173913043</v>
      </c>
      <c r="K96" s="3">
        <f t="shared" si="14"/>
        <v>0.08695652173913043</v>
      </c>
      <c r="L96">
        <v>1</v>
      </c>
      <c r="P96" s="6"/>
    </row>
    <row r="97" spans="1:11" ht="12.75">
      <c r="A97" s="2">
        <v>44317</v>
      </c>
      <c r="B97">
        <v>11</v>
      </c>
      <c r="C97">
        <v>0</v>
      </c>
      <c r="D97">
        <v>0</v>
      </c>
      <c r="E97">
        <f t="shared" si="10"/>
        <v>11</v>
      </c>
      <c r="F97" s="5">
        <f t="shared" si="11"/>
        <v>0</v>
      </c>
      <c r="G97" s="3">
        <f t="shared" si="12"/>
        <v>0</v>
      </c>
      <c r="H97" s="3">
        <f>(D93+D94+D95+D96+D97)/(($B$93+E97)/2)</f>
        <v>0.08695652173913043</v>
      </c>
      <c r="I97" s="3">
        <f>(D87+D88+D89+D90+D91+D92+D93+D94+D95+D96+D97)/(($B$87+E97)/2)</f>
        <v>0.08695652173913043</v>
      </c>
      <c r="J97" s="3">
        <f t="shared" si="13"/>
        <v>0.08695652173913043</v>
      </c>
      <c r="K97" s="3">
        <f t="shared" si="14"/>
        <v>0.08695652173913043</v>
      </c>
    </row>
    <row r="98" spans="1:11" ht="12.75">
      <c r="A98" s="2">
        <v>44348</v>
      </c>
      <c r="B98">
        <v>11</v>
      </c>
      <c r="C98">
        <v>1</v>
      </c>
      <c r="D98">
        <v>0</v>
      </c>
      <c r="E98">
        <f t="shared" si="10"/>
        <v>12</v>
      </c>
      <c r="F98" s="5">
        <f t="shared" si="11"/>
        <v>1</v>
      </c>
      <c r="G98" s="3">
        <f t="shared" si="12"/>
        <v>0</v>
      </c>
      <c r="H98" s="3">
        <f>(D93+D94+D95+D96+D97+D98)/(($B$93+E98)/2)</f>
        <v>0.08333333333333333</v>
      </c>
      <c r="I98" s="3">
        <f>(D87+D88+D89+D90+D91+D92+D93+D94+D95+D96+D97+D98)/(($B$87+E98)/2)</f>
        <v>0.08333333333333333</v>
      </c>
      <c r="J98" s="3">
        <f t="shared" si="13"/>
        <v>0.08333333333333333</v>
      </c>
      <c r="K98" s="3">
        <f t="shared" si="14"/>
        <v>0.08333333333333333</v>
      </c>
    </row>
    <row r="99" spans="1:11" ht="12.75">
      <c r="A99" s="2">
        <v>44378</v>
      </c>
      <c r="B99">
        <v>12</v>
      </c>
      <c r="C99">
        <v>0</v>
      </c>
      <c r="D99">
        <v>0</v>
      </c>
      <c r="E99">
        <f t="shared" si="10"/>
        <v>12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0.08333333333333333</v>
      </c>
      <c r="I99" s="3">
        <f>(D99)/(($B$99+E99)/2)</f>
        <v>0</v>
      </c>
      <c r="J99" s="3">
        <f t="shared" si="13"/>
        <v>0.08333333333333333</v>
      </c>
      <c r="K99" s="3">
        <f t="shared" si="14"/>
        <v>0.08333333333333333</v>
      </c>
    </row>
    <row r="100" spans="1:11" ht="12.75">
      <c r="A100" s="2">
        <v>44409</v>
      </c>
      <c r="B100">
        <v>12</v>
      </c>
      <c r="C100">
        <v>0</v>
      </c>
      <c r="D100">
        <v>0</v>
      </c>
      <c r="E100">
        <f t="shared" si="10"/>
        <v>12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0.08333333333333333</v>
      </c>
      <c r="I100" s="3">
        <f>(D99+D100)/(($B$99+E100)/2)</f>
        <v>0</v>
      </c>
      <c r="J100" s="3">
        <f t="shared" si="13"/>
        <v>0.08333333333333333</v>
      </c>
      <c r="K100" s="3">
        <f t="shared" si="14"/>
        <v>0.08333333333333333</v>
      </c>
    </row>
    <row r="101" spans="1:11" ht="12.75">
      <c r="A101" s="2">
        <v>44440</v>
      </c>
      <c r="B101">
        <v>12</v>
      </c>
      <c r="C101">
        <v>0</v>
      </c>
      <c r="D101">
        <v>0</v>
      </c>
      <c r="E101">
        <f t="shared" si="10"/>
        <v>12</v>
      </c>
      <c r="F101" s="5">
        <f t="shared" si="11"/>
        <v>0</v>
      </c>
      <c r="G101" s="3">
        <f t="shared" si="12"/>
        <v>0</v>
      </c>
      <c r="H101" s="3">
        <f>(D93+D94+D95+D96+D97+D98+D99+D100+D101)/(($B$93+E101)/2)</f>
        <v>0.08333333333333333</v>
      </c>
      <c r="I101" s="3">
        <f>(D99+D100+D101)/(($B$99+E101)/2)</f>
        <v>0</v>
      </c>
      <c r="J101" s="3">
        <f t="shared" si="13"/>
        <v>0.08333333333333333</v>
      </c>
      <c r="K101" s="3">
        <f t="shared" si="14"/>
        <v>0.08333333333333333</v>
      </c>
    </row>
    <row r="102" spans="1:11" ht="12.75">
      <c r="A102" s="2">
        <v>44470</v>
      </c>
      <c r="B102">
        <v>12</v>
      </c>
      <c r="C102">
        <v>0</v>
      </c>
      <c r="D102">
        <v>0</v>
      </c>
      <c r="E102">
        <f t="shared" si="10"/>
        <v>12</v>
      </c>
      <c r="F102" s="5">
        <f t="shared" si="11"/>
        <v>0</v>
      </c>
      <c r="G102" s="3">
        <f t="shared" si="12"/>
        <v>0</v>
      </c>
      <c r="H102" s="3">
        <f>(D93+D94+D95+D96+D97+D98+D99+D100+D101+D102)/(($B$93+E102)/2)</f>
        <v>0.08333333333333333</v>
      </c>
      <c r="I102" s="3">
        <f>(D99+D100+D101+D102)/(($B$99+E102)/2)</f>
        <v>0</v>
      </c>
      <c r="J102" s="3">
        <f t="shared" si="13"/>
        <v>0.08333333333333333</v>
      </c>
      <c r="K102" s="3">
        <f t="shared" si="14"/>
        <v>0.08333333333333333</v>
      </c>
    </row>
    <row r="103" spans="1:11" ht="12.75">
      <c r="A103" s="2">
        <v>44501</v>
      </c>
      <c r="B103">
        <v>12</v>
      </c>
      <c r="C103">
        <v>0</v>
      </c>
      <c r="D103">
        <v>0</v>
      </c>
      <c r="E103">
        <f t="shared" si="10"/>
        <v>12</v>
      </c>
      <c r="F103" s="5">
        <f t="shared" si="11"/>
        <v>0</v>
      </c>
      <c r="G103" s="3">
        <f t="shared" si="12"/>
        <v>0</v>
      </c>
      <c r="H103" s="3">
        <f>(D93+D94+D95+D96+D97+D98+D99+D100+D101+D102+D103)/(($B$93+E103)/2)</f>
        <v>0.08333333333333333</v>
      </c>
      <c r="I103" s="3">
        <f>(D99+D100+D101+D102+D103)/(($B$99+E103)/2)</f>
        <v>0</v>
      </c>
      <c r="J103" s="3">
        <f t="shared" si="13"/>
        <v>0.08333333333333333</v>
      </c>
      <c r="K103" s="3">
        <f t="shared" si="14"/>
        <v>0.08333333333333333</v>
      </c>
    </row>
    <row r="104" spans="1:11" ht="12.75">
      <c r="A104" s="2">
        <v>44531</v>
      </c>
      <c r="E104">
        <f t="shared" si="10"/>
        <v>0</v>
      </c>
      <c r="F104" s="5">
        <f t="shared" si="11"/>
        <v>0</v>
      </c>
      <c r="G104" s="3" t="e">
        <f t="shared" si="12"/>
        <v>#DIV/0!</v>
      </c>
      <c r="H104" s="3">
        <f>(D93+D94+D95+D96+D97+D98+D99+D100+D101+D102+D103+D104)/(($B$93+E104)/2)</f>
        <v>0.16666666666666666</v>
      </c>
      <c r="I104" s="3">
        <f>(D99+D100+D101+D102+D103+D104)/(($B$99+E104)/2)</f>
        <v>0</v>
      </c>
      <c r="J104" s="3">
        <f t="shared" si="13"/>
        <v>0.16666666666666666</v>
      </c>
      <c r="K104" s="3">
        <f t="shared" si="14"/>
        <v>0.16666666666666666</v>
      </c>
    </row>
    <row r="105" spans="1:11" ht="12.75">
      <c r="A105" s="2">
        <v>44562</v>
      </c>
      <c r="E105">
        <f t="shared" si="10"/>
        <v>0</v>
      </c>
      <c r="F105" s="5">
        <f t="shared" si="11"/>
        <v>0</v>
      </c>
      <c r="G105" s="3" t="e">
        <f t="shared" si="12"/>
        <v>#DIV/0!</v>
      </c>
      <c r="H105" s="3" t="e">
        <f>(D105)/(($B$105+E105)/2)</f>
        <v>#DIV/0!</v>
      </c>
      <c r="I105" s="3">
        <f>(D99+D100+D101+D102+D103+D104+D105)/(($B$99+E105)/2)</f>
        <v>0</v>
      </c>
      <c r="J105" s="3">
        <f t="shared" si="13"/>
        <v>0.16666666666666666</v>
      </c>
      <c r="K105" s="3">
        <f t="shared" si="14"/>
        <v>0.16666666666666666</v>
      </c>
    </row>
    <row r="106" spans="1:11" ht="12.75">
      <c r="A106" s="2">
        <v>44593</v>
      </c>
      <c r="E106">
        <f t="shared" si="10"/>
        <v>0</v>
      </c>
      <c r="F106" s="5">
        <f t="shared" si="11"/>
        <v>0</v>
      </c>
      <c r="G106" s="3" t="e">
        <f t="shared" si="12"/>
        <v>#DIV/0!</v>
      </c>
      <c r="H106" s="3" t="e">
        <f>(D105+D106)/(($B$105+E106)/2)</f>
        <v>#DIV/0!</v>
      </c>
      <c r="I106" s="3">
        <f>(D99+D100+D101+D102+D103+D104+D105+D106)/(($B$99+E106)/2)</f>
        <v>0</v>
      </c>
      <c r="J106" s="3">
        <f t="shared" si="13"/>
        <v>0.16666666666666666</v>
      </c>
      <c r="K106" s="3">
        <f t="shared" si="14"/>
        <v>0.16666666666666666</v>
      </c>
    </row>
    <row r="107" spans="1:11" ht="12.75">
      <c r="A107" s="2">
        <v>44621</v>
      </c>
      <c r="E107">
        <f t="shared" si="10"/>
        <v>0</v>
      </c>
      <c r="F107" s="5">
        <f t="shared" si="11"/>
        <v>0</v>
      </c>
      <c r="G107" s="3" t="e">
        <f t="shared" si="12"/>
        <v>#DIV/0!</v>
      </c>
      <c r="H107" s="3" t="e">
        <f>(D105+D106+D107)/(($B$105+E107)/2)</f>
        <v>#DIV/0!</v>
      </c>
      <c r="I107" s="3">
        <f>(D99+D100+D101+D102+D103+D104+D105+D106+D107)/(($B$99+E107)/2)</f>
        <v>0</v>
      </c>
      <c r="J107" s="3">
        <f t="shared" si="13"/>
        <v>0.16666666666666666</v>
      </c>
      <c r="K107" s="3">
        <f t="shared" si="14"/>
        <v>0.16666666666666666</v>
      </c>
    </row>
    <row r="108" spans="1:11" ht="12.75">
      <c r="A108" s="2">
        <v>44652</v>
      </c>
      <c r="E108">
        <f t="shared" si="10"/>
        <v>0</v>
      </c>
      <c r="F108" s="5">
        <f t="shared" si="11"/>
        <v>0</v>
      </c>
      <c r="G108" s="3" t="e">
        <f t="shared" si="12"/>
        <v>#DIV/0!</v>
      </c>
      <c r="H108" s="3" t="e">
        <f>(D105+D106+D107+D108)/(($B$105+E108)/2)</f>
        <v>#DIV/0!</v>
      </c>
      <c r="I108" s="3">
        <f>(D99+D100+D101+D102+D103+D104+D105+D106+D107+D108)/(($B$99+E108)/2)</f>
        <v>0</v>
      </c>
      <c r="J108" s="3">
        <f t="shared" si="13"/>
        <v>0</v>
      </c>
      <c r="K108" s="3">
        <f t="shared" si="14"/>
        <v>0</v>
      </c>
    </row>
    <row r="109" spans="1:11" ht="12.75">
      <c r="A109" s="2">
        <v>44682</v>
      </c>
      <c r="E109">
        <f t="shared" si="10"/>
        <v>0</v>
      </c>
      <c r="F109" s="5">
        <f t="shared" si="11"/>
        <v>0</v>
      </c>
      <c r="G109" s="3" t="e">
        <f t="shared" si="12"/>
        <v>#DIV/0!</v>
      </c>
      <c r="H109" s="3" t="e">
        <f>(D105+D106+D107+D108+D109)/(($B$105+E109)/2)</f>
        <v>#DIV/0!</v>
      </c>
      <c r="I109" s="3">
        <f>(D99+D100+D101+D102+D103+D104+D105+D106+D107+D108+D109)/(($B$99+E109)/2)</f>
        <v>0</v>
      </c>
      <c r="J109" s="3">
        <f t="shared" si="13"/>
        <v>0</v>
      </c>
      <c r="K109" s="3">
        <f t="shared" si="14"/>
        <v>0</v>
      </c>
    </row>
    <row r="110" spans="1:11" ht="12.75">
      <c r="A110" s="2">
        <v>44713</v>
      </c>
      <c r="E110">
        <f t="shared" si="10"/>
        <v>0</v>
      </c>
      <c r="F110" s="5">
        <f t="shared" si="11"/>
        <v>0</v>
      </c>
      <c r="G110" s="3" t="e">
        <f t="shared" si="12"/>
        <v>#DIV/0!</v>
      </c>
      <c r="H110" s="3" t="e">
        <f>(D105+D106+D107+D108+D109+D110)/(($B$105+E110)/2)</f>
        <v>#DIV/0!</v>
      </c>
      <c r="I110" s="3">
        <f>(D99+D100+D101+D102+D103+D104+D105+D106+D107+D108+D109+D110)/(($B$99+E110)/2)</f>
        <v>0</v>
      </c>
      <c r="J110" s="3">
        <f t="shared" si="13"/>
        <v>0</v>
      </c>
      <c r="K110" s="3">
        <f t="shared" si="14"/>
        <v>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82">
      <selection activeCell="M102" sqref="M102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2</v>
      </c>
      <c r="D3">
        <v>1</v>
      </c>
      <c r="E3">
        <f aca="true" t="shared" si="0" ref="E3:E66">B3+C3-D3</f>
        <v>31</v>
      </c>
      <c r="F3" s="5">
        <f aca="true" t="shared" si="1" ref="F3:F66">C3-D3</f>
        <v>1</v>
      </c>
      <c r="G3" s="3">
        <f aca="true" t="shared" si="2" ref="G3:G66">D3/((B3+E3)/2)</f>
        <v>0.03278688524590164</v>
      </c>
      <c r="H3" s="3">
        <f>D3/(($B$3+E3)/2)</f>
        <v>0.03278688524590164</v>
      </c>
      <c r="I3" s="3">
        <f>D3/(($B$3+E3)/2)</f>
        <v>0.03278688524590164</v>
      </c>
      <c r="J3" s="3"/>
      <c r="K3" s="3"/>
    </row>
    <row r="4" spans="1:11" ht="12.75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0.03278688524590164</v>
      </c>
      <c r="H4" s="3">
        <f>(D3+D4)/(($B$3+E4)/2)</f>
        <v>0.06666666666666667</v>
      </c>
      <c r="I4" s="3">
        <f>(D3+D4)/(($B$3+E4)/2)</f>
        <v>0.06666666666666667</v>
      </c>
      <c r="J4" s="3"/>
      <c r="K4" s="3"/>
    </row>
    <row r="5" spans="1:11" ht="12.75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0.06666666666666667</v>
      </c>
      <c r="I5" s="3">
        <f>(D3+D4+D5)/(($B$3+E5)/2)</f>
        <v>0.06666666666666667</v>
      </c>
      <c r="J5" s="3"/>
      <c r="K5" s="3"/>
    </row>
    <row r="6" spans="1:11" ht="12.75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0.03389830508474576</v>
      </c>
      <c r="H6" s="3">
        <f>(D3+D4+D5+D6)/(($B$3+E6)/2)</f>
        <v>0.1016949152542373</v>
      </c>
      <c r="I6" s="3">
        <f>(D3+D4+D5+D6)/(($B$3+E6)/2)</f>
        <v>0.1016949152542373</v>
      </c>
      <c r="J6" s="3"/>
      <c r="K6" s="3"/>
    </row>
    <row r="7" spans="1:11" ht="12.75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0.034482758620689655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1" ht="12.75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0.034482758620689655</v>
      </c>
      <c r="H8" s="3">
        <f>(D3+D4+D5+D6+D7+D8)/(($B$3+E8)/2)</f>
        <v>0.1694915254237288</v>
      </c>
      <c r="I8" s="3">
        <f>(D3+D4+D5+D6+D7+D8)/(($B$3+E8)/2)</f>
        <v>0.1694915254237288</v>
      </c>
      <c r="J8" s="3"/>
      <c r="K8" s="3"/>
    </row>
    <row r="9" spans="1:11" ht="12.75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1" ht="12.75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1" ht="12.75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0.03278688524590164</v>
      </c>
      <c r="H11" s="3">
        <f>(D9+D10+D11)/(($B$9+E11)/2)</f>
        <v>0.03389830508474576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0.03278688524590164</v>
      </c>
      <c r="H12" s="3">
        <f>(D9+D10+D11+D12)/(($B$9+E12)/2)</f>
        <v>0.06666666666666667</v>
      </c>
      <c r="I12" s="3">
        <f>(D3+D4+D5+D6+D7+D8+D9+D10+D11+D12)/(($B$3+E12)/2)</f>
        <v>0.22950819672131148</v>
      </c>
      <c r="J12" s="3"/>
      <c r="K12" s="3"/>
    </row>
    <row r="13" spans="1:11" ht="12.75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1" ht="12.75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aca="true" t="shared" si="3" ref="J14:J35">(D3+D4+D5+D6+D7+D8+D9+D10+D11+D12+D13+D14)/((B3+E14)/2)</f>
        <v>0.41379310344827586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ht="12.75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3" ht="12.75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0.0967741935483871</v>
      </c>
      <c r="L17">
        <v>0</v>
      </c>
      <c r="M17" s="6"/>
    </row>
    <row r="18" spans="1:16" ht="12.75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0.031746031746031744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3" ht="12.75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ht="12.75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0.03225806451612903</v>
      </c>
      <c r="H20" s="3">
        <f>(D9+D10+D11+D12+D13+D14+D15+D16+D17+D18+D19+D20)/(($B$9+E20)/2)</f>
        <v>0.4</v>
      </c>
      <c r="I20" s="3">
        <f>(D15+D16+D17+D18+D19+D20)/(($B$15+E20)/2)</f>
        <v>0.1694915254237288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ht="12.75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0.09836065573770492</v>
      </c>
      <c r="H21" s="3">
        <f>D21/(($B$21+E21)/2)</f>
        <v>0.09836065573770492</v>
      </c>
      <c r="I21" s="3">
        <f>(D15+D16+D17+D18+D19+D20+D21)/(($B$15+E21)/2)</f>
        <v>0.27586206896551724</v>
      </c>
      <c r="J21" s="3">
        <f t="shared" si="3"/>
        <v>0.4918032786885246</v>
      </c>
      <c r="K21" s="3">
        <f t="shared" si="4"/>
        <v>0.22950819672131148</v>
      </c>
      <c r="L21">
        <v>3</v>
      </c>
      <c r="M21" s="6"/>
      <c r="P21" s="6"/>
    </row>
    <row r="22" spans="1:16" ht="12.75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0.06666666666666667</v>
      </c>
      <c r="H22" s="3">
        <f>(D21+D22)/(($B$21+E22)/2)</f>
        <v>0.16393442622950818</v>
      </c>
      <c r="I22" s="3">
        <f>(D15+D16+D17+D18+D19+D20+D21+D22)/(($B$15+E22)/2)</f>
        <v>0.3448275862068966</v>
      </c>
      <c r="J22" s="3">
        <f t="shared" si="3"/>
        <v>0.5573770491803278</v>
      </c>
      <c r="K22" s="3">
        <f t="shared" si="4"/>
        <v>0.29508196721311475</v>
      </c>
      <c r="L22">
        <v>2</v>
      </c>
      <c r="M22" s="6"/>
      <c r="P22" s="6"/>
    </row>
    <row r="23" spans="1:16" ht="12.75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0.031746031746031744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0.5396825396825397</v>
      </c>
      <c r="K23" s="3">
        <f t="shared" si="4"/>
        <v>0.2857142857142857</v>
      </c>
      <c r="L23">
        <v>0</v>
      </c>
      <c r="M23" s="6">
        <v>1</v>
      </c>
      <c r="P23" s="6"/>
    </row>
    <row r="24" spans="1:16" ht="12.75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0.029850746268656716</v>
      </c>
      <c r="H24" s="3">
        <f>(D21+D22+D23+D24)/(($B$21+E24)/2)</f>
        <v>0.2153846153846154</v>
      </c>
      <c r="I24" s="3">
        <f>(D15+D16+D17+D18+D19+D20+D21+D22+D23+D24)/(($B$15+E24)/2)</f>
        <v>0.3870967741935484</v>
      </c>
      <c r="J24" s="3">
        <f t="shared" si="3"/>
        <v>0.5230769230769231</v>
      </c>
      <c r="K24" s="3">
        <f t="shared" si="4"/>
        <v>0.3076923076923077</v>
      </c>
      <c r="L24">
        <v>1</v>
      </c>
      <c r="M24" s="6"/>
      <c r="P24" s="6"/>
    </row>
    <row r="25" spans="1:16" ht="12.75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0.06060606060606061</v>
      </c>
      <c r="H25" s="3">
        <f>(D21+D22+D23+D24+D25)/(($B$21+E25)/2)</f>
        <v>0.2857142857142857</v>
      </c>
      <c r="I25" s="3">
        <f>(D15+D16+D17+D18+D19+D20+D21+D22+D23+D24+D25)/(($B$15+E25)/2)</f>
        <v>0.4666666666666667</v>
      </c>
      <c r="J25" s="3">
        <f t="shared" si="3"/>
        <v>0.4666666666666667</v>
      </c>
      <c r="K25" s="3">
        <f t="shared" si="4"/>
        <v>0.4</v>
      </c>
      <c r="L25">
        <v>2</v>
      </c>
      <c r="M25" s="6"/>
      <c r="P25" s="6"/>
    </row>
    <row r="26" spans="1:16" ht="12.75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0.09523809523809523</v>
      </c>
      <c r="H26" s="3">
        <f>(D21+D22+D23+D24+D25+D26)/(($B$21+E26)/2)</f>
        <v>0.3870967741935484</v>
      </c>
      <c r="I26" s="3">
        <f>(D15+D16+D17+D18+D19+D20+D21+D22+D23+D24+D25+D26)/(($B$15+E26)/2)</f>
        <v>0.576271186440678</v>
      </c>
      <c r="J26" s="3">
        <f t="shared" si="3"/>
        <v>0.576271186440678</v>
      </c>
      <c r="K26" s="3">
        <f t="shared" si="4"/>
        <v>0.4745762711864407</v>
      </c>
      <c r="L26">
        <v>2</v>
      </c>
      <c r="M26" s="6">
        <v>1</v>
      </c>
      <c r="P26" s="6"/>
    </row>
    <row r="27" spans="1:16" ht="12.75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0.031746031746031744</v>
      </c>
      <c r="H27" s="3">
        <f>(D21+D22+D23+D24+D25+D26+D27)/(($B$21+E27)/2)</f>
        <v>0.4126984126984127</v>
      </c>
      <c r="I27" s="3">
        <f>D27/(($B$27+E27)/2)</f>
        <v>0.031746031746031744</v>
      </c>
      <c r="J27" s="3">
        <f t="shared" si="3"/>
        <v>0.5806451612903226</v>
      </c>
      <c r="K27" s="3">
        <f t="shared" si="4"/>
        <v>0.4838709677419355</v>
      </c>
      <c r="L27">
        <v>1</v>
      </c>
      <c r="M27" s="6"/>
      <c r="P27" s="6"/>
    </row>
    <row r="28" spans="1:16" ht="12.75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</v>
      </c>
      <c r="I28" s="3">
        <f>(D27+D28)/(($B$27+E28)/2)</f>
        <v>0.23728813559322035</v>
      </c>
      <c r="J28" s="3">
        <f t="shared" si="3"/>
        <v>0.7241379310344828</v>
      </c>
      <c r="K28" s="3">
        <f t="shared" si="4"/>
        <v>0.6206896551724138</v>
      </c>
      <c r="L28">
        <v>6</v>
      </c>
      <c r="M28" s="6"/>
      <c r="P28" s="6"/>
    </row>
    <row r="29" spans="1:13" ht="12.75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</v>
      </c>
      <c r="K29" s="3">
        <f t="shared" si="4"/>
        <v>0.5901639344262295</v>
      </c>
      <c r="L29">
        <v>0</v>
      </c>
      <c r="M29" s="6"/>
    </row>
    <row r="30" spans="1:16" ht="12.75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0.03333333333333333</v>
      </c>
      <c r="H30" s="3">
        <f>(D21+D22+D23+D24+D25+D26+D27+D28+D29+D30)/(($B$21+E30)/2)</f>
        <v>0.6451612903225806</v>
      </c>
      <c r="I30" s="3">
        <f>(D27+D28+D29+D30)/(($B$27+E30)/2)</f>
        <v>0.25806451612903225</v>
      </c>
      <c r="J30" s="3">
        <f t="shared" si="3"/>
        <v>0.6774193548387096</v>
      </c>
      <c r="K30" s="3">
        <f t="shared" si="4"/>
        <v>0.6129032258064516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0.03225806451612903</v>
      </c>
      <c r="H31" s="3">
        <f>(D21+D22+D23+D24+D25+D26+D27+D28+D29+D30+D31)/(($B$21+E31)/2)</f>
        <v>0.6774193548387096</v>
      </c>
      <c r="I31" s="3">
        <f>(D27+D28+D29+D30+D31)/(($B$27+E31)/2)</f>
        <v>0.2903225806451613</v>
      </c>
      <c r="J31" s="3">
        <f t="shared" si="3"/>
        <v>0.7096774193548387</v>
      </c>
      <c r="K31" s="3">
        <f t="shared" si="4"/>
        <v>0.6451612903225806</v>
      </c>
      <c r="L31">
        <v>1</v>
      </c>
      <c r="M31" s="6"/>
      <c r="P31" s="6"/>
    </row>
    <row r="32" spans="1:16" ht="12.75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0.06666666666666667</v>
      </c>
      <c r="H32" s="3">
        <f>(D21+D22+D23+D24+D25+D26+D27+D28+D29+D30+D31+D32)/(($B$21+E32)/2)</f>
        <v>0.7666666666666667</v>
      </c>
      <c r="I32" s="3">
        <f>(D27+D28+D29+D30+D31+D32)/(($B$27+E32)/2)</f>
        <v>0.36666666666666664</v>
      </c>
      <c r="J32" s="3">
        <f t="shared" si="3"/>
        <v>0.7666666666666667</v>
      </c>
      <c r="K32" s="3">
        <f t="shared" si="4"/>
        <v>0.7</v>
      </c>
      <c r="L32">
        <v>2</v>
      </c>
      <c r="M32" s="6"/>
      <c r="P32" s="6"/>
    </row>
    <row r="33" spans="1:16" ht="12.75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0.03508771929824561</v>
      </c>
      <c r="H33" s="3">
        <f>(D33)/(($B$33+E33)/2)</f>
        <v>0.03508771929824561</v>
      </c>
      <c r="I33" s="3">
        <f>(D27+D28+D29+D30+D31+D32+D33)/(($B$27+E33)/2)</f>
        <v>0.4067796610169492</v>
      </c>
      <c r="J33" s="3">
        <f t="shared" si="3"/>
        <v>0.7241379310344828</v>
      </c>
      <c r="K33" s="3">
        <f t="shared" si="4"/>
        <v>0.6551724137931034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0.5517241379310345</v>
      </c>
      <c r="J34" s="3">
        <f t="shared" si="3"/>
        <v>0.8070175438596491</v>
      </c>
      <c r="K34" s="3">
        <f t="shared" si="4"/>
        <v>0.7017543859649122</v>
      </c>
      <c r="L34">
        <v>3</v>
      </c>
      <c r="M34" s="6">
        <v>1</v>
      </c>
      <c r="P34" s="6"/>
    </row>
    <row r="35" spans="1:16" ht="12.75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0.8064516129032258</v>
      </c>
      <c r="K35" s="3">
        <f t="shared" si="4"/>
        <v>0.7419354838709677</v>
      </c>
      <c r="L35">
        <v>3</v>
      </c>
      <c r="M35" s="6"/>
      <c r="P35" s="6"/>
    </row>
    <row r="36" spans="1:12" ht="12.75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0.7164179104477612</v>
      </c>
      <c r="K36" s="3">
        <f t="shared" si="4"/>
        <v>0.6567164179104478</v>
      </c>
      <c r="L36">
        <v>0</v>
      </c>
    </row>
    <row r="37" spans="1:16" ht="12.75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0.030303030303030304</v>
      </c>
      <c r="H37" s="3">
        <f>(D33+D34+D35+D36+D37)/(($B$33+E37)/2)</f>
        <v>0.2903225806451613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</v>
      </c>
      <c r="K37" s="3">
        <f t="shared" si="4"/>
        <v>0.6153846153846154</v>
      </c>
      <c r="L37">
        <v>0</v>
      </c>
      <c r="M37">
        <v>1</v>
      </c>
      <c r="P37" s="6"/>
    </row>
    <row r="38" spans="1:16" ht="12.75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0.030303030303030304</v>
      </c>
      <c r="H38" s="3">
        <f>(D33+D34+D35+D36+D37+D38)/(($B$33+E38)/2)</f>
        <v>0.3225806451612903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ht="12.75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0.09090909090909091</v>
      </c>
      <c r="H39" s="3">
        <f>(D33+D34+D35+D36+D37+D38+D39)/(($B$33+E39)/2)</f>
        <v>0.41935483870967744</v>
      </c>
      <c r="I39" s="3">
        <f>D39/(($B$39+E39)/2)</f>
        <v>0.09090909090909091</v>
      </c>
      <c r="J39" s="3">
        <f aca="true" t="shared" si="5" ref="J39:J86">(D28+D29+D30+D31+D32+D33+D34+D35+D36+D37+D38+D39)/((B28+E39)/2)</f>
        <v>0.7076923076923077</v>
      </c>
      <c r="K39" s="3">
        <f t="shared" si="4"/>
        <v>0.6461538461538462</v>
      </c>
      <c r="L39">
        <v>3</v>
      </c>
      <c r="P39" s="6"/>
    </row>
    <row r="40" spans="1:16" ht="12.75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0.03076923076923077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</v>
      </c>
      <c r="L40">
        <v>1</v>
      </c>
      <c r="P40" s="6"/>
    </row>
    <row r="41" spans="1:12" ht="12.75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</v>
      </c>
      <c r="L41">
        <v>0</v>
      </c>
    </row>
    <row r="42" spans="1:12" ht="12.75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</v>
      </c>
      <c r="I42" s="3">
        <f>(D39+D40+D41+D42)/(($B$39+E42)/2)</f>
        <v>0.11940298507462686</v>
      </c>
      <c r="J42" s="3">
        <f t="shared" si="5"/>
        <v>0.5230769230769231</v>
      </c>
      <c r="K42" s="3">
        <f t="shared" si="4"/>
        <v>0.46153846153846156</v>
      </c>
      <c r="L42">
        <v>0</v>
      </c>
    </row>
    <row r="43" spans="1:12" ht="12.75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0.4307692307692308</v>
      </c>
      <c r="L43">
        <v>0</v>
      </c>
    </row>
    <row r="44" spans="1:16" ht="12.75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0.05970149253731343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2" ht="12.75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0.1791044776119403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6" ht="12.75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0.057971014492753624</v>
      </c>
      <c r="H46" s="3">
        <f>(D45+D46)/(($B$45+E46)/2)</f>
        <v>0.058823529411764705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0.3870967741935484</v>
      </c>
      <c r="L46">
        <v>2</v>
      </c>
      <c r="P46" s="6"/>
    </row>
    <row r="47" spans="1:12" ht="12.75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0.058823529411764705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6" ht="12.75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0.057971014492753624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0.3582089552238806</v>
      </c>
      <c r="K48" s="3">
        <f t="shared" si="4"/>
        <v>0.3283582089552239</v>
      </c>
      <c r="L48">
        <v>2</v>
      </c>
      <c r="P48" s="6"/>
    </row>
    <row r="49" spans="1:16" ht="12.75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0.029850746268656716</v>
      </c>
      <c r="H49" s="3">
        <f>(D45+D46+D47+D48+D49)/(($B$45+E49)/2)</f>
        <v>0.15151515151515152</v>
      </c>
      <c r="I49" s="3">
        <f>(D39+D40+D41+D42+D43+D44+D45+D46+D47+D48+D49)/(($B$39+E49)/2)</f>
        <v>0.3333333333333333</v>
      </c>
      <c r="J49" s="3">
        <f t="shared" si="5"/>
        <v>0.36363636363636365</v>
      </c>
      <c r="K49" s="3">
        <f t="shared" si="4"/>
        <v>0.36363636363636365</v>
      </c>
      <c r="L49">
        <v>1</v>
      </c>
      <c r="P49" s="6"/>
    </row>
    <row r="50" spans="1:16" ht="12.75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0.03076923076923077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  <c r="P50" s="6"/>
    </row>
    <row r="51" spans="1:12" ht="12.75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</v>
      </c>
      <c r="K51" s="3">
        <f t="shared" si="4"/>
        <v>0.2727272727272727</v>
      </c>
      <c r="L51">
        <v>0</v>
      </c>
    </row>
    <row r="52" spans="1:12" ht="12.75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2" ht="12.75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6" ht="12.75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0.03076923076923077</v>
      </c>
      <c r="H54" s="3">
        <f>(D45+D46+D47+D48+D49+D50+D51+D52+D53+D54)/(($B$45+E54)/2)</f>
        <v>0.2153846153846154</v>
      </c>
      <c r="I54" s="3">
        <f>(D51+D52+D53+D54)/(($B$51+E54)/2)</f>
        <v>0.03125</v>
      </c>
      <c r="J54" s="3">
        <f t="shared" si="5"/>
        <v>0.2727272727272727</v>
      </c>
      <c r="K54" s="3">
        <f t="shared" si="4"/>
        <v>0.2727272727272727</v>
      </c>
      <c r="L54">
        <v>1</v>
      </c>
      <c r="P54" s="6"/>
    </row>
    <row r="55" spans="1:12" ht="12.75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0.03076923076923077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6" ht="12.75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0.03076923076923077</v>
      </c>
      <c r="H56" s="3">
        <f>(D45+D46+D47+D48+D49+D50+D51+D52+D53+D54+D55+D56)/(($B$45+E56)/2)</f>
        <v>0.24615384615384617</v>
      </c>
      <c r="I56" s="3">
        <f>(D51+D52+D53+D54+D55+D56)/(($B$51+E56)/2)</f>
        <v>0.0625</v>
      </c>
      <c r="J56" s="3">
        <f t="shared" si="5"/>
        <v>0.24615384615384617</v>
      </c>
      <c r="K56" s="3">
        <f t="shared" si="4"/>
        <v>0.24615384615384617</v>
      </c>
      <c r="L56">
        <v>1</v>
      </c>
      <c r="P56" s="6"/>
    </row>
    <row r="57" spans="1:16" ht="12.75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0.03125</v>
      </c>
      <c r="H57" s="3">
        <f>(D57)/(($B$57+E57)/2)</f>
        <v>0.03125</v>
      </c>
      <c r="I57" s="3">
        <f>(D51+D52+D53+D54+D55+D56+D57)/(($B$51+E57)/2)</f>
        <v>0.09375</v>
      </c>
      <c r="J57" s="3">
        <f t="shared" si="5"/>
        <v>0.2727272727272727</v>
      </c>
      <c r="K57" s="3">
        <f t="shared" si="4"/>
        <v>0.2727272727272727</v>
      </c>
      <c r="L57">
        <v>1</v>
      </c>
      <c r="P57" s="6"/>
    </row>
    <row r="58" spans="1:16" ht="12.75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  <c r="P58" s="6"/>
    </row>
    <row r="59" spans="1:16" ht="12.75">
      <c r="A59" s="2">
        <v>43160</v>
      </c>
      <c r="B59">
        <v>34</v>
      </c>
      <c r="C59">
        <v>16</v>
      </c>
      <c r="D59">
        <v>2</v>
      </c>
      <c r="E59">
        <f t="shared" si="0"/>
        <v>48</v>
      </c>
      <c r="F59" s="5">
        <f t="shared" si="1"/>
        <v>14</v>
      </c>
      <c r="G59" s="3">
        <f t="shared" si="2"/>
        <v>0.04878048780487805</v>
      </c>
      <c r="H59" s="3">
        <f>(D57+D58+D59)/(($B$57+E59)/2)</f>
        <v>0.175</v>
      </c>
      <c r="I59" s="3">
        <f>(D51+D52+D53+D54+D55+D56+D57+D58+D59)/(($B$51+E59)/2)</f>
        <v>0.225</v>
      </c>
      <c r="J59" s="3">
        <f t="shared" si="5"/>
        <v>0.3132530120481928</v>
      </c>
      <c r="K59" s="3">
        <f t="shared" si="4"/>
        <v>0.3132530120481928</v>
      </c>
      <c r="L59">
        <v>2</v>
      </c>
      <c r="P59" s="6"/>
    </row>
    <row r="60" spans="1:16" ht="12.75">
      <c r="A60" s="2">
        <v>43191</v>
      </c>
      <c r="B60">
        <v>48</v>
      </c>
      <c r="C60">
        <v>3</v>
      </c>
      <c r="D60">
        <v>2</v>
      </c>
      <c r="E60">
        <f t="shared" si="0"/>
        <v>49</v>
      </c>
      <c r="F60" s="5">
        <f t="shared" si="1"/>
        <v>1</v>
      </c>
      <c r="G60" s="3">
        <f t="shared" si="2"/>
        <v>0.041237113402061855</v>
      </c>
      <c r="H60" s="3">
        <f>(D57+D58+D59+D60)/(($B$57+E60)/2)</f>
        <v>0.2222222222222222</v>
      </c>
      <c r="I60" s="3">
        <f>(D51+D52+D53+D54+D55+D56+D57+D58+D59+D60)/(($B$51+E60)/2)</f>
        <v>0.2716049382716049</v>
      </c>
      <c r="J60" s="3">
        <f t="shared" si="5"/>
        <v>0.3132530120481928</v>
      </c>
      <c r="K60" s="3">
        <f t="shared" si="4"/>
        <v>0.3132530120481928</v>
      </c>
      <c r="L60">
        <v>2</v>
      </c>
      <c r="P60" s="6"/>
    </row>
    <row r="61" spans="1:16" ht="12.75">
      <c r="A61" s="2">
        <v>43221</v>
      </c>
      <c r="B61">
        <v>49</v>
      </c>
      <c r="C61">
        <v>0</v>
      </c>
      <c r="D61">
        <v>2</v>
      </c>
      <c r="E61">
        <f t="shared" si="0"/>
        <v>47</v>
      </c>
      <c r="F61" s="5">
        <f t="shared" si="1"/>
        <v>-2</v>
      </c>
      <c r="G61" s="3">
        <f t="shared" si="2"/>
        <v>0.041666666666666664</v>
      </c>
      <c r="H61" s="3">
        <f>(D57+D58+D59+D60+D61)/(($B$57+E61)/2)</f>
        <v>0.27848101265822783</v>
      </c>
      <c r="I61" s="3">
        <f>(D51+D52+D53+D54+D55+D56+D57+D58+D59+D60+D61)/(($B$51+E61)/2)</f>
        <v>0.3291139240506329</v>
      </c>
      <c r="J61" s="3">
        <f t="shared" si="5"/>
        <v>0.35</v>
      </c>
      <c r="K61" s="3">
        <f t="shared" si="4"/>
        <v>0.325</v>
      </c>
      <c r="L61">
        <v>1</v>
      </c>
      <c r="M61">
        <v>1</v>
      </c>
      <c r="P61" s="6"/>
    </row>
    <row r="62" spans="1:16" ht="12.75">
      <c r="A62" s="2">
        <v>43252</v>
      </c>
      <c r="B62">
        <v>47</v>
      </c>
      <c r="C62">
        <v>2</v>
      </c>
      <c r="D62">
        <v>2</v>
      </c>
      <c r="E62">
        <f t="shared" si="0"/>
        <v>47</v>
      </c>
      <c r="F62" s="5">
        <f t="shared" si="1"/>
        <v>0</v>
      </c>
      <c r="G62" s="3">
        <f t="shared" si="2"/>
        <v>0.0425531914893617</v>
      </c>
      <c r="H62" s="3">
        <f>(D57+D58+D59+D60+D61+D62)/(($B$57+E62)/2)</f>
        <v>0.3291139240506329</v>
      </c>
      <c r="I62" s="3">
        <f>(D51+D52+D53+D54+D55+D56+D57+D58+D59+D60+D61+D62)/(($B$51+E62)/2)</f>
        <v>0.379746835443038</v>
      </c>
      <c r="J62" s="3">
        <f t="shared" si="5"/>
        <v>0.379746835443038</v>
      </c>
      <c r="K62" s="3">
        <f t="shared" si="4"/>
        <v>0.3291139240506329</v>
      </c>
      <c r="L62">
        <v>1</v>
      </c>
      <c r="M62">
        <v>1</v>
      </c>
      <c r="P62" s="6"/>
    </row>
    <row r="63" spans="1:16" ht="12.75">
      <c r="A63" s="2">
        <v>43282</v>
      </c>
      <c r="B63">
        <v>47</v>
      </c>
      <c r="C63">
        <v>4</v>
      </c>
      <c r="D63">
        <v>4</v>
      </c>
      <c r="E63">
        <f t="shared" si="0"/>
        <v>47</v>
      </c>
      <c r="F63" s="5">
        <f t="shared" si="1"/>
        <v>0</v>
      </c>
      <c r="G63" s="3">
        <f t="shared" si="2"/>
        <v>0.0851063829787234</v>
      </c>
      <c r="H63" s="3">
        <f>(D57+D58+D59+D60+D61+D62+D63)/(($B$57+E63)/2)</f>
        <v>0.43037974683544306</v>
      </c>
      <c r="I63" s="3">
        <f>(D63)/(($B$63+E63)/2)</f>
        <v>0.0851063829787234</v>
      </c>
      <c r="J63" s="3">
        <f t="shared" si="5"/>
        <v>0.475</v>
      </c>
      <c r="K63" s="3">
        <f t="shared" si="4"/>
        <v>0.425</v>
      </c>
      <c r="L63">
        <v>4</v>
      </c>
      <c r="P63" s="6"/>
    </row>
    <row r="64" spans="1:16" ht="12.75">
      <c r="A64" s="2">
        <v>43313</v>
      </c>
      <c r="B64">
        <v>47</v>
      </c>
      <c r="C64">
        <v>4</v>
      </c>
      <c r="D64">
        <v>4</v>
      </c>
      <c r="E64">
        <f t="shared" si="0"/>
        <v>47</v>
      </c>
      <c r="F64" s="5">
        <f t="shared" si="1"/>
        <v>0</v>
      </c>
      <c r="G64" s="3">
        <f t="shared" si="2"/>
        <v>0.0851063829787234</v>
      </c>
      <c r="H64" s="3">
        <f>(D57+D58+D59+D60+D61+D62+D63+D64)/(($B$57+E64)/2)</f>
        <v>0.5316455696202531</v>
      </c>
      <c r="I64" s="3">
        <f>(D63+D64)/(($B$63+E64)/2)</f>
        <v>0.1702127659574468</v>
      </c>
      <c r="J64" s="3">
        <f t="shared" si="5"/>
        <v>0.575</v>
      </c>
      <c r="K64" s="3">
        <f t="shared" si="4"/>
        <v>0.525</v>
      </c>
      <c r="L64">
        <v>4</v>
      </c>
      <c r="P64" s="6"/>
    </row>
    <row r="65" spans="1:16" ht="12.75">
      <c r="A65" s="2">
        <v>43344</v>
      </c>
      <c r="B65">
        <v>47</v>
      </c>
      <c r="C65">
        <v>4</v>
      </c>
      <c r="D65">
        <v>5</v>
      </c>
      <c r="E65">
        <f t="shared" si="0"/>
        <v>46</v>
      </c>
      <c r="F65" s="5">
        <f t="shared" si="1"/>
        <v>-1</v>
      </c>
      <c r="G65" s="3">
        <f t="shared" si="2"/>
        <v>0.10752688172043011</v>
      </c>
      <c r="H65" s="3">
        <f>(D57+D58+D59+D60+D61+D62+D63+D64+D65)/(($B$57+E65)/2)</f>
        <v>0.6666666666666666</v>
      </c>
      <c r="I65" s="3">
        <f>(D63+D64+D65)/(($B$63+E65)/2)</f>
        <v>0.27956989247311825</v>
      </c>
      <c r="J65" s="3">
        <f t="shared" si="5"/>
        <v>0.7088607594936709</v>
      </c>
      <c r="K65" s="3">
        <f t="shared" si="4"/>
        <v>0.6329113924050633</v>
      </c>
      <c r="L65">
        <v>4</v>
      </c>
      <c r="M65">
        <v>1</v>
      </c>
      <c r="P65" s="6"/>
    </row>
    <row r="66" spans="1:16" ht="12.75">
      <c r="A66" s="2">
        <v>43374</v>
      </c>
      <c r="B66">
        <v>46</v>
      </c>
      <c r="C66">
        <v>3</v>
      </c>
      <c r="D66">
        <v>1</v>
      </c>
      <c r="E66">
        <f t="shared" si="0"/>
        <v>48</v>
      </c>
      <c r="F66" s="5">
        <f t="shared" si="1"/>
        <v>2</v>
      </c>
      <c r="G66" s="3">
        <f t="shared" si="2"/>
        <v>0.02127659574468085</v>
      </c>
      <c r="H66" s="3">
        <f>(D57+D58+D59+D60+D61+D62+D63+D64+D65+D66)/(($B$57+E66)/2)</f>
        <v>0.675</v>
      </c>
      <c r="I66" s="3">
        <f>(D63+D64+D65+D66)/(($B$63+E66)/2)</f>
        <v>0.29473684210526313</v>
      </c>
      <c r="J66" s="3">
        <f t="shared" si="5"/>
        <v>0.7</v>
      </c>
      <c r="K66" s="3">
        <f t="shared" si="4"/>
        <v>0.625</v>
      </c>
      <c r="L66">
        <v>1</v>
      </c>
      <c r="P66" s="6"/>
    </row>
    <row r="67" spans="1:16" ht="12.75">
      <c r="A67" s="2">
        <v>43405</v>
      </c>
      <c r="B67">
        <v>48</v>
      </c>
      <c r="C67">
        <v>2</v>
      </c>
      <c r="D67">
        <v>3</v>
      </c>
      <c r="E67">
        <f aca="true" t="shared" si="6" ref="E67:E86">B67+C67-D67</f>
        <v>47</v>
      </c>
      <c r="F67" s="5">
        <f aca="true" t="shared" si="7" ref="F67:F86">C67-D67</f>
        <v>-1</v>
      </c>
      <c r="G67" s="3">
        <f aca="true" t="shared" si="8" ref="G67:G86">D67/((B67+E67)/2)</f>
        <v>0.06315789473684211</v>
      </c>
      <c r="H67" s="3">
        <f>(D57+D58+D59+D60+D61+D62+D63+D64+D65+D66+D67)/(($B$57+E67)/2)</f>
        <v>0.759493670886076</v>
      </c>
      <c r="I67" s="3">
        <f>(D63+D64+D65+D66+D67)/(($B$63+E67)/2)</f>
        <v>0.3617021276595745</v>
      </c>
      <c r="J67" s="3">
        <f t="shared" si="5"/>
        <v>0.775</v>
      </c>
      <c r="K67" s="3">
        <f t="shared" si="4"/>
        <v>0.7</v>
      </c>
      <c r="L67">
        <v>3</v>
      </c>
      <c r="P67" s="6"/>
    </row>
    <row r="68" spans="1:16" ht="12.75">
      <c r="A68" s="2">
        <v>43435</v>
      </c>
      <c r="B68">
        <v>47</v>
      </c>
      <c r="C68">
        <v>1</v>
      </c>
      <c r="D68">
        <v>2</v>
      </c>
      <c r="E68">
        <f t="shared" si="6"/>
        <v>46</v>
      </c>
      <c r="F68" s="5">
        <f t="shared" si="7"/>
        <v>-1</v>
      </c>
      <c r="G68" s="3">
        <f t="shared" si="8"/>
        <v>0.043010752688172046</v>
      </c>
      <c r="H68" s="3">
        <f>(D57+D58+D59+D60+D61+D62+D63+D64+D65+D66+D67+D68)/(($B$57+E68)/2)</f>
        <v>0.8205128205128205</v>
      </c>
      <c r="I68" s="3">
        <f>(D63+D64+D65+D66+D67+D68)/(($B$63+E68)/2)</f>
        <v>0.40860215053763443</v>
      </c>
      <c r="J68" s="3">
        <f t="shared" si="5"/>
        <v>0.8205128205128205</v>
      </c>
      <c r="K68" s="3">
        <f t="shared" si="4"/>
        <v>0.7435897435897436</v>
      </c>
      <c r="L68">
        <v>2</v>
      </c>
      <c r="P68" s="6"/>
    </row>
    <row r="69" spans="1:16" ht="12.75">
      <c r="A69" s="2">
        <v>43466</v>
      </c>
      <c r="B69">
        <v>46</v>
      </c>
      <c r="C69">
        <v>7</v>
      </c>
      <c r="D69">
        <v>3</v>
      </c>
      <c r="E69">
        <f t="shared" si="6"/>
        <v>50</v>
      </c>
      <c r="F69" s="5">
        <f t="shared" si="7"/>
        <v>4</v>
      </c>
      <c r="G69" s="3">
        <f t="shared" si="8"/>
        <v>0.0625</v>
      </c>
      <c r="H69" s="3">
        <f>(D69)/(($B$69+E69)/2)</f>
        <v>0.0625</v>
      </c>
      <c r="I69" s="3">
        <f>(D63+D64+D65+D66+D67+D68+D69)/(($B$63+E69)/2)</f>
        <v>0.4536082474226804</v>
      </c>
      <c r="J69" s="3">
        <f t="shared" si="5"/>
        <v>0.8292682926829268</v>
      </c>
      <c r="K69" s="3">
        <f t="shared" si="4"/>
        <v>0.7317073170731707</v>
      </c>
      <c r="L69">
        <v>2</v>
      </c>
      <c r="M69">
        <v>1</v>
      </c>
      <c r="P69" s="6"/>
    </row>
    <row r="70" spans="1:16" ht="12.75">
      <c r="A70" s="2">
        <v>43497</v>
      </c>
      <c r="B70">
        <v>50</v>
      </c>
      <c r="C70">
        <v>1</v>
      </c>
      <c r="D70">
        <v>2</v>
      </c>
      <c r="E70">
        <f t="shared" si="6"/>
        <v>49</v>
      </c>
      <c r="F70" s="5">
        <f t="shared" si="7"/>
        <v>-1</v>
      </c>
      <c r="G70" s="3">
        <f t="shared" si="8"/>
        <v>0.04040404040404041</v>
      </c>
      <c r="H70" s="3">
        <f>(D69+D70)/(($B$69+E70)/2)</f>
        <v>0.10526315789473684</v>
      </c>
      <c r="I70" s="3">
        <f>(D63+D64+D65+D66+D67+D68+D69+D70)/(($B$63+E70)/2)</f>
        <v>0.5</v>
      </c>
      <c r="J70" s="3">
        <f t="shared" si="5"/>
        <v>0.7710843373493976</v>
      </c>
      <c r="K70" s="3">
        <f t="shared" si="4"/>
        <v>0.6506024096385542</v>
      </c>
      <c r="L70">
        <v>1</v>
      </c>
      <c r="M70">
        <v>1</v>
      </c>
      <c r="P70" s="6"/>
    </row>
    <row r="71" spans="1:16" ht="12.75">
      <c r="A71" s="2">
        <v>43525</v>
      </c>
      <c r="B71">
        <v>49</v>
      </c>
      <c r="C71">
        <v>4</v>
      </c>
      <c r="D71">
        <v>4</v>
      </c>
      <c r="E71">
        <f t="shared" si="6"/>
        <v>49</v>
      </c>
      <c r="F71" s="5">
        <f t="shared" si="7"/>
        <v>0</v>
      </c>
      <c r="G71" s="3">
        <f t="shared" si="8"/>
        <v>0.08163265306122448</v>
      </c>
      <c r="H71" s="3">
        <f>(D69+D70+D71)/(($B$69+E71)/2)</f>
        <v>0.18947368421052632</v>
      </c>
      <c r="I71" s="3">
        <f>(D63+D64+D65+D66+D67+D68+D69+D70+D71)/(($B$63+E71)/2)</f>
        <v>0.5833333333333334</v>
      </c>
      <c r="J71" s="3">
        <f t="shared" si="5"/>
        <v>0.7010309278350515</v>
      </c>
      <c r="K71" s="3">
        <f t="shared" si="4"/>
        <v>0.5979381443298969</v>
      </c>
      <c r="L71">
        <v>4</v>
      </c>
      <c r="P71" s="6"/>
    </row>
    <row r="72" spans="1:16" ht="12.75">
      <c r="A72" s="2">
        <v>43556</v>
      </c>
      <c r="B72">
        <v>49</v>
      </c>
      <c r="C72">
        <v>8</v>
      </c>
      <c r="D72">
        <v>3</v>
      </c>
      <c r="E72">
        <f t="shared" si="6"/>
        <v>54</v>
      </c>
      <c r="F72" s="5">
        <f t="shared" si="7"/>
        <v>5</v>
      </c>
      <c r="G72" s="3">
        <f t="shared" si="8"/>
        <v>0.05825242718446602</v>
      </c>
      <c r="H72" s="3">
        <f>(D69+D70+D71+D72)/(($B$69+E72)/2)</f>
        <v>0.24</v>
      </c>
      <c r="I72" s="3">
        <f>(D63+D64+D65+D66+D67+D68+D69+D70+D71+D72)/(($B$63+E72)/2)</f>
        <v>0.6138613861386139</v>
      </c>
      <c r="J72" s="3">
        <f t="shared" si="5"/>
        <v>0.6796116504854369</v>
      </c>
      <c r="K72" s="3">
        <f t="shared" si="4"/>
        <v>0.5825242718446602</v>
      </c>
      <c r="L72">
        <v>3</v>
      </c>
      <c r="P72" s="6"/>
    </row>
    <row r="73" spans="1:16" ht="12.75">
      <c r="A73" s="2">
        <v>43586</v>
      </c>
      <c r="B73">
        <v>54</v>
      </c>
      <c r="C73">
        <v>0</v>
      </c>
      <c r="D73">
        <v>3</v>
      </c>
      <c r="E73">
        <f t="shared" si="6"/>
        <v>51</v>
      </c>
      <c r="F73" s="5">
        <f t="shared" si="7"/>
        <v>-3</v>
      </c>
      <c r="G73" s="3">
        <f t="shared" si="8"/>
        <v>0.05714285714285714</v>
      </c>
      <c r="H73" s="3">
        <f>(D69+D70+D71+D72+D73)/(($B$69+E73)/2)</f>
        <v>0.30927835051546393</v>
      </c>
      <c r="I73" s="3">
        <f>(D63+D64+D65+D66+D67+D68+D69+D70+D71+D72+D73)/(($B$63+E73)/2)</f>
        <v>0.6938775510204082</v>
      </c>
      <c r="J73" s="3">
        <f t="shared" si="5"/>
        <v>0.7346938775510204</v>
      </c>
      <c r="K73" s="3">
        <f t="shared" si="4"/>
        <v>0.6326530612244898</v>
      </c>
      <c r="L73">
        <v>2</v>
      </c>
      <c r="M73">
        <v>1</v>
      </c>
      <c r="P73" s="6"/>
    </row>
    <row r="74" spans="1:13" ht="12.75">
      <c r="A74" s="2">
        <v>43617</v>
      </c>
      <c r="B74">
        <v>51</v>
      </c>
      <c r="C74">
        <v>1</v>
      </c>
      <c r="D74">
        <v>6</v>
      </c>
      <c r="E74">
        <f t="shared" si="6"/>
        <v>46</v>
      </c>
      <c r="F74" s="5">
        <f t="shared" si="7"/>
        <v>-5</v>
      </c>
      <c r="G74" s="3">
        <f t="shared" si="8"/>
        <v>0.12371134020618557</v>
      </c>
      <c r="H74" s="3">
        <f>(D69+D70+D71+D72+D73+D74)/(($B$69+E74)/2)</f>
        <v>0.45652173913043476</v>
      </c>
      <c r="I74" s="3">
        <f>(D63+D64+D65+D66+D67+D68+D69+D70+D71+D72+D73+D74)/(($B$63+E74)/2)</f>
        <v>0.8602150537634409</v>
      </c>
      <c r="J74" s="3">
        <f t="shared" si="5"/>
        <v>0.8602150537634409</v>
      </c>
      <c r="K74" s="3">
        <f t="shared" si="4"/>
        <v>0.7311827956989247</v>
      </c>
      <c r="L74">
        <v>4</v>
      </c>
      <c r="M74">
        <v>2</v>
      </c>
    </row>
    <row r="75" spans="1:16" ht="12.75">
      <c r="A75" s="2">
        <v>43647</v>
      </c>
      <c r="B75">
        <v>46</v>
      </c>
      <c r="C75">
        <v>6</v>
      </c>
      <c r="D75">
        <v>5</v>
      </c>
      <c r="E75">
        <f t="shared" si="6"/>
        <v>47</v>
      </c>
      <c r="F75" s="5">
        <f t="shared" si="7"/>
        <v>1</v>
      </c>
      <c r="G75" s="3">
        <f t="shared" si="8"/>
        <v>0.10752688172043011</v>
      </c>
      <c r="H75" s="3">
        <f>(D69+D70+D71+D72+D73+D74+D75)/(($B$69+E75)/2)</f>
        <v>0.5591397849462365</v>
      </c>
      <c r="I75" s="3">
        <f>(D75)/(($B$75+E75)/2)</f>
        <v>0.10752688172043011</v>
      </c>
      <c r="J75" s="3">
        <f t="shared" si="5"/>
        <v>0.8723404255319149</v>
      </c>
      <c r="K75" s="3">
        <f t="shared" si="4"/>
        <v>0.7446808510638298</v>
      </c>
      <c r="L75">
        <v>5</v>
      </c>
      <c r="P75" s="6"/>
    </row>
    <row r="76" spans="1:16" ht="12.75">
      <c r="A76" s="2">
        <v>43678</v>
      </c>
      <c r="B76">
        <v>47</v>
      </c>
      <c r="C76">
        <v>2</v>
      </c>
      <c r="D76">
        <v>1</v>
      </c>
      <c r="E76">
        <f t="shared" si="6"/>
        <v>48</v>
      </c>
      <c r="F76" s="5">
        <f t="shared" si="7"/>
        <v>1</v>
      </c>
      <c r="G76" s="3">
        <f t="shared" si="8"/>
        <v>0.021052631578947368</v>
      </c>
      <c r="H76" s="3">
        <f>(D69+D70+D71+D72+D73+D74+D75+D76)/(($B$69+E76)/2)</f>
        <v>0.574468085106383</v>
      </c>
      <c r="I76" s="3">
        <f>(D75+D76)/(($B$75+E76)/2)</f>
        <v>0.1276595744680851</v>
      </c>
      <c r="J76" s="3">
        <f t="shared" si="5"/>
        <v>0.8</v>
      </c>
      <c r="K76" s="3">
        <f t="shared" si="4"/>
        <v>0.6736842105263158</v>
      </c>
      <c r="L76">
        <v>1</v>
      </c>
      <c r="P76" s="6"/>
    </row>
    <row r="77" spans="1:16" ht="12.75">
      <c r="A77" s="2">
        <v>43709</v>
      </c>
      <c r="B77">
        <v>48</v>
      </c>
      <c r="C77">
        <v>2</v>
      </c>
      <c r="D77">
        <v>4</v>
      </c>
      <c r="E77">
        <f t="shared" si="6"/>
        <v>46</v>
      </c>
      <c r="F77" s="5">
        <f t="shared" si="7"/>
        <v>-2</v>
      </c>
      <c r="G77" s="3">
        <f t="shared" si="8"/>
        <v>0.0851063829787234</v>
      </c>
      <c r="H77" s="3">
        <f>(D69+D70+D71+D72+D73+D74+D75+D76+D77)/(($B$69+E77)/2)</f>
        <v>0.6739130434782609</v>
      </c>
      <c r="I77" s="3">
        <f>(D75+D76+D77)/(($B$75+E77)/2)</f>
        <v>0.21739130434782608</v>
      </c>
      <c r="J77" s="3">
        <f t="shared" si="5"/>
        <v>0.8043478260869565</v>
      </c>
      <c r="K77" s="3">
        <f t="shared" si="4"/>
        <v>0.6956521739130435</v>
      </c>
      <c r="L77">
        <v>4</v>
      </c>
      <c r="P77" s="6"/>
    </row>
    <row r="78" spans="1:16" ht="12.75">
      <c r="A78" s="2">
        <v>43739</v>
      </c>
      <c r="B78">
        <v>46</v>
      </c>
      <c r="C78">
        <v>8</v>
      </c>
      <c r="D78">
        <v>2</v>
      </c>
      <c r="E78">
        <f t="shared" si="6"/>
        <v>52</v>
      </c>
      <c r="F78" s="5">
        <f t="shared" si="7"/>
        <v>6</v>
      </c>
      <c r="G78" s="3">
        <f t="shared" si="8"/>
        <v>0.04081632653061224</v>
      </c>
      <c r="H78" s="3">
        <f>(D69+D70+D71+D72+D73+D74+D75+D76+D77+D78)/(($B$69+E78)/2)</f>
        <v>0.673469387755102</v>
      </c>
      <c r="I78" s="3">
        <f>(D75+D76+D77+D78)/(($B$75+E78)/2)</f>
        <v>0.24489795918367346</v>
      </c>
      <c r="J78" s="3">
        <f t="shared" si="5"/>
        <v>0.76</v>
      </c>
      <c r="K78" s="3">
        <f aca="true" t="shared" si="9" ref="K78:K89">((L67-O67)+(L68-O68)+(L69-O69)+(L70-O70)+(L71-O71)+(L72-O72)+(L73-O73)+(L74-O74)+(L75-O75)+(L76-O76)+(L77-O77)+(L78-O78))/((B67+E78)/2)</f>
        <v>0.66</v>
      </c>
      <c r="L78">
        <v>2</v>
      </c>
      <c r="P78" s="6"/>
    </row>
    <row r="79" spans="1:16" ht="12.75">
      <c r="A79" s="2">
        <v>43770</v>
      </c>
      <c r="B79">
        <v>52</v>
      </c>
      <c r="C79">
        <v>2</v>
      </c>
      <c r="D79">
        <v>1</v>
      </c>
      <c r="E79">
        <f t="shared" si="6"/>
        <v>53</v>
      </c>
      <c r="F79" s="5">
        <f t="shared" si="7"/>
        <v>1</v>
      </c>
      <c r="G79" s="3">
        <f t="shared" si="8"/>
        <v>0.01904761904761905</v>
      </c>
      <c r="H79" s="3">
        <f>(D69+D70+D71+D72+D73+D74+D75+D76+D77+D78+D79)/(($B$69+E79)/2)</f>
        <v>0.6868686868686869</v>
      </c>
      <c r="I79" s="3">
        <f>(D75+D76+D77+D78+D79)/(($B$75+E79)/2)</f>
        <v>0.26262626262626265</v>
      </c>
      <c r="J79" s="3">
        <f t="shared" si="5"/>
        <v>0.72</v>
      </c>
      <c r="K79" s="3">
        <f t="shared" si="9"/>
        <v>0.62</v>
      </c>
      <c r="L79">
        <v>1</v>
      </c>
      <c r="P79" s="6"/>
    </row>
    <row r="80" spans="1:16" ht="12.75">
      <c r="A80" s="2">
        <v>43800</v>
      </c>
      <c r="B80">
        <v>53</v>
      </c>
      <c r="C80">
        <v>1</v>
      </c>
      <c r="D80">
        <v>2</v>
      </c>
      <c r="E80">
        <f t="shared" si="6"/>
        <v>52</v>
      </c>
      <c r="F80" s="5">
        <f t="shared" si="7"/>
        <v>-1</v>
      </c>
      <c r="G80" s="3">
        <f t="shared" si="8"/>
        <v>0.0380952380952381</v>
      </c>
      <c r="H80" s="3">
        <f>(D69+D70+D71+D72+D73+D74+D75+D76+D77+D78+D79+D80)/(($B$69+E80)/2)</f>
        <v>0.7346938775510204</v>
      </c>
      <c r="I80" s="3">
        <f>(D75+D76+D77+D78+D79+D80)/(($B$75+E80)/2)</f>
        <v>0.30612244897959184</v>
      </c>
      <c r="J80" s="3">
        <f t="shared" si="5"/>
        <v>0.7346938775510204</v>
      </c>
      <c r="K80" s="3">
        <f t="shared" si="9"/>
        <v>0.6326530612244898</v>
      </c>
      <c r="L80">
        <v>2</v>
      </c>
      <c r="P80" s="6"/>
    </row>
    <row r="81" spans="1:16" ht="12.75">
      <c r="A81" s="2">
        <v>43831</v>
      </c>
      <c r="B81">
        <v>52</v>
      </c>
      <c r="C81">
        <v>1</v>
      </c>
      <c r="D81">
        <v>1</v>
      </c>
      <c r="E81">
        <f t="shared" si="6"/>
        <v>52</v>
      </c>
      <c r="F81" s="5">
        <f t="shared" si="7"/>
        <v>0</v>
      </c>
      <c r="G81" s="3">
        <f t="shared" si="8"/>
        <v>0.019230769230769232</v>
      </c>
      <c r="H81" s="3">
        <f>(D81)/(($B$81+E81)/2)</f>
        <v>0.019230769230769232</v>
      </c>
      <c r="I81" s="3">
        <f>(D75+D76+D77+D78+D79+D80+D81)/(($B$75+E81)/2)</f>
        <v>0.32653061224489793</v>
      </c>
      <c r="J81" s="3">
        <f t="shared" si="5"/>
        <v>0.6666666666666666</v>
      </c>
      <c r="K81" s="3">
        <f t="shared" si="9"/>
        <v>0.5882352941176471</v>
      </c>
      <c r="L81">
        <v>1</v>
      </c>
      <c r="P81" s="6"/>
    </row>
    <row r="82" spans="1:16" ht="12.75">
      <c r="A82" s="2">
        <v>43862</v>
      </c>
      <c r="B82">
        <v>52</v>
      </c>
      <c r="C82">
        <v>0</v>
      </c>
      <c r="D82">
        <v>4</v>
      </c>
      <c r="E82">
        <f t="shared" si="6"/>
        <v>48</v>
      </c>
      <c r="F82" s="5">
        <f t="shared" si="7"/>
        <v>-4</v>
      </c>
      <c r="G82" s="3">
        <f t="shared" si="8"/>
        <v>0.08</v>
      </c>
      <c r="H82" s="3">
        <f>(D81+D82)/(($B$81+E82)/2)</f>
        <v>0.1</v>
      </c>
      <c r="I82" s="3">
        <f>(D75+D76+D77+D78+D79+D80+D81+D82)/(($B$75+E82)/2)</f>
        <v>0.425531914893617</v>
      </c>
      <c r="J82" s="3">
        <f t="shared" si="5"/>
        <v>0.7422680412371134</v>
      </c>
      <c r="K82" s="3">
        <f t="shared" si="9"/>
        <v>0.6804123711340206</v>
      </c>
      <c r="L82">
        <v>4</v>
      </c>
      <c r="P82" s="6"/>
    </row>
    <row r="83" spans="1:16" ht="12.75">
      <c r="A83" s="2">
        <v>43891</v>
      </c>
      <c r="B83">
        <v>48</v>
      </c>
      <c r="C83">
        <v>7</v>
      </c>
      <c r="D83">
        <v>6</v>
      </c>
      <c r="E83">
        <f t="shared" si="6"/>
        <v>49</v>
      </c>
      <c r="F83" s="5">
        <f t="shared" si="7"/>
        <v>1</v>
      </c>
      <c r="G83" s="3">
        <f t="shared" si="8"/>
        <v>0.12371134020618557</v>
      </c>
      <c r="H83" s="3">
        <f>(D81+D82+D83)/(($B$81+E83)/2)</f>
        <v>0.21782178217821782</v>
      </c>
      <c r="I83" s="3">
        <f>(D75+D76+D77+D78+D79+D80+D81+D82+D83)/(($B$75+E83)/2)</f>
        <v>0.5473684210526316</v>
      </c>
      <c r="J83" s="3">
        <f t="shared" si="5"/>
        <v>0.7755102040816326</v>
      </c>
      <c r="K83" s="3">
        <f t="shared" si="9"/>
        <v>0.6938775510204082</v>
      </c>
      <c r="L83">
        <v>5</v>
      </c>
      <c r="M83">
        <v>1</v>
      </c>
      <c r="P83" s="6"/>
    </row>
    <row r="84" spans="1:12" ht="12.75">
      <c r="A84" s="2">
        <v>43922</v>
      </c>
      <c r="B84">
        <v>49</v>
      </c>
      <c r="C84">
        <v>0</v>
      </c>
      <c r="D84">
        <v>0</v>
      </c>
      <c r="E84">
        <f t="shared" si="6"/>
        <v>49</v>
      </c>
      <c r="F84" s="5">
        <f t="shared" si="7"/>
        <v>0</v>
      </c>
      <c r="G84" s="3">
        <f t="shared" si="8"/>
        <v>0</v>
      </c>
      <c r="H84" s="3">
        <f>(D81+D82+D83+D84)/(($B$81+E84)/2)</f>
        <v>0.21782178217821782</v>
      </c>
      <c r="I84" s="3">
        <f>(D75+D76+D77+D78+D79+D80+D81+D82+D83+D84)/(($B$75+E84)/2)</f>
        <v>0.5473684210526316</v>
      </c>
      <c r="J84" s="3">
        <f t="shared" si="5"/>
        <v>0.6796116504854369</v>
      </c>
      <c r="K84" s="3">
        <f t="shared" si="9"/>
        <v>0.6019417475728155</v>
      </c>
      <c r="L84">
        <v>0</v>
      </c>
    </row>
    <row r="85" spans="1:16" ht="12.75">
      <c r="A85" s="2">
        <v>43952</v>
      </c>
      <c r="B85">
        <v>49</v>
      </c>
      <c r="C85">
        <v>0</v>
      </c>
      <c r="D85">
        <v>4</v>
      </c>
      <c r="E85">
        <f t="shared" si="6"/>
        <v>45</v>
      </c>
      <c r="F85" s="5">
        <f t="shared" si="7"/>
        <v>-4</v>
      </c>
      <c r="G85" s="3">
        <f t="shared" si="8"/>
        <v>0.0851063829787234</v>
      </c>
      <c r="H85" s="3">
        <f>(D81+D82+D83+D84+D85)/(($B$81+E85)/2)</f>
        <v>0.30927835051546393</v>
      </c>
      <c r="I85" s="3">
        <f>(D75+D76+D77+D78+D79+D80+D81+D82+D83+D84+D85)/(($B$75+E85)/2)</f>
        <v>0.6593406593406593</v>
      </c>
      <c r="J85" s="3">
        <f t="shared" si="5"/>
        <v>0.75</v>
      </c>
      <c r="K85" s="3">
        <f t="shared" si="9"/>
        <v>0.6875</v>
      </c>
      <c r="L85">
        <v>4</v>
      </c>
      <c r="P85" s="6"/>
    </row>
    <row r="86" spans="1:16" ht="12.75">
      <c r="A86" s="2">
        <v>43983</v>
      </c>
      <c r="B86">
        <v>45</v>
      </c>
      <c r="C86">
        <v>3</v>
      </c>
      <c r="D86">
        <v>1</v>
      </c>
      <c r="E86">
        <f t="shared" si="6"/>
        <v>47</v>
      </c>
      <c r="F86" s="5">
        <f t="shared" si="7"/>
        <v>2</v>
      </c>
      <c r="G86" s="3">
        <f t="shared" si="8"/>
        <v>0.021739130434782608</v>
      </c>
      <c r="H86" s="3">
        <f>(D81+D82+D83+D84+D85+D86)/(($B$81+E86)/2)</f>
        <v>0.32323232323232326</v>
      </c>
      <c r="I86" s="3">
        <f>(D75+D76+D77+D78+D79+D80+D81+D82+D83+D84+D85+D86)/(($B$75+E86)/2)</f>
        <v>0.6666666666666666</v>
      </c>
      <c r="J86" s="3">
        <f t="shared" si="5"/>
        <v>0.6666666666666666</v>
      </c>
      <c r="K86" s="3">
        <f t="shared" si="9"/>
        <v>0.6451612903225806</v>
      </c>
      <c r="L86">
        <v>1</v>
      </c>
      <c r="P86" s="6"/>
    </row>
    <row r="87" spans="1:16" ht="12.75">
      <c r="A87" s="2">
        <v>44013</v>
      </c>
      <c r="B87">
        <v>47</v>
      </c>
      <c r="C87">
        <v>1</v>
      </c>
      <c r="D87">
        <v>1</v>
      </c>
      <c r="E87">
        <f aca="true" t="shared" si="10" ref="E87:E110">B87+C87-D87</f>
        <v>47</v>
      </c>
      <c r="F87" s="5">
        <f aca="true" t="shared" si="11" ref="F87:F110">C87-D87</f>
        <v>0</v>
      </c>
      <c r="G87" s="3">
        <f aca="true" t="shared" si="12" ref="G87:G110">D87/((B87+E87)/2)</f>
        <v>0.02127659574468085</v>
      </c>
      <c r="H87" s="3">
        <f>(D81+D82+D83+D84+D85+D86+D87)/(($B$81+E87)/2)</f>
        <v>0.3434343434343434</v>
      </c>
      <c r="I87" s="3">
        <f>(D87)/(($B$87+E87)/2)</f>
        <v>0.02127659574468085</v>
      </c>
      <c r="J87" s="3">
        <f aca="true" t="shared" si="13" ref="J87:J110">(D76+D77+D78+D79+D80+D81+D82+D83+D84+D85+D86+D87)/((B76+E87)/2)</f>
        <v>0.574468085106383</v>
      </c>
      <c r="K87" s="3">
        <f t="shared" si="9"/>
        <v>0.5531914893617021</v>
      </c>
      <c r="L87">
        <v>1</v>
      </c>
      <c r="P87" s="6"/>
    </row>
    <row r="88" spans="1:12" ht="12.75">
      <c r="A88" s="2">
        <v>44044</v>
      </c>
      <c r="B88">
        <v>47</v>
      </c>
      <c r="C88">
        <v>0</v>
      </c>
      <c r="D88">
        <v>0</v>
      </c>
      <c r="E88">
        <f t="shared" si="10"/>
        <v>47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0.3434343434343434</v>
      </c>
      <c r="I88" s="3">
        <f>(D87+D88)/(($B$87+E88)/2)</f>
        <v>0.02127659574468085</v>
      </c>
      <c r="J88" s="3">
        <f t="shared" si="13"/>
        <v>0.5473684210526316</v>
      </c>
      <c r="K88" s="3">
        <f t="shared" si="9"/>
        <v>0.5263157894736842</v>
      </c>
      <c r="L88">
        <v>0</v>
      </c>
    </row>
    <row r="89" spans="1:16" ht="12.75">
      <c r="A89" s="2">
        <v>44075</v>
      </c>
      <c r="B89">
        <v>47</v>
      </c>
      <c r="C89">
        <v>2</v>
      </c>
      <c r="D89">
        <v>2</v>
      </c>
      <c r="E89">
        <f t="shared" si="10"/>
        <v>47</v>
      </c>
      <c r="F89" s="5">
        <f t="shared" si="11"/>
        <v>0</v>
      </c>
      <c r="G89" s="3">
        <f t="shared" si="12"/>
        <v>0.0425531914893617</v>
      </c>
      <c r="H89" s="3">
        <f>(D81+D82+D83+D84+D85+D86+D87+D88+D89)/(($B$81+E89)/2)</f>
        <v>0.3838383838383838</v>
      </c>
      <c r="I89" s="3">
        <f>(D87+D88+D89)/(($B$87+E89)/2)</f>
        <v>0.06382978723404255</v>
      </c>
      <c r="J89" s="3">
        <f t="shared" si="13"/>
        <v>0.5161290322580645</v>
      </c>
      <c r="K89" s="3">
        <f t="shared" si="9"/>
        <v>0.4946236559139785</v>
      </c>
      <c r="L89">
        <v>2</v>
      </c>
      <c r="P89" s="6"/>
    </row>
    <row r="90" spans="1:16" ht="12.75">
      <c r="A90" s="2">
        <v>44105</v>
      </c>
      <c r="B90">
        <v>47</v>
      </c>
      <c r="C90">
        <v>0</v>
      </c>
      <c r="D90">
        <v>1</v>
      </c>
      <c r="E90">
        <f t="shared" si="10"/>
        <v>46</v>
      </c>
      <c r="F90" s="5">
        <f t="shared" si="11"/>
        <v>-1</v>
      </c>
      <c r="G90" s="3">
        <f t="shared" si="12"/>
        <v>0.021505376344086023</v>
      </c>
      <c r="H90" s="3">
        <f>(D81+D82+D83+D84+D85+D86+D87+D88+D89+D90)/(($B$81+E90)/2)</f>
        <v>0.40816326530612246</v>
      </c>
      <c r="I90" s="3">
        <f>(D87+D88+D89+D90)/(($B$87+E90)/2)</f>
        <v>0.08602150537634409</v>
      </c>
      <c r="J90" s="3">
        <f t="shared" si="13"/>
        <v>0.46938775510204084</v>
      </c>
      <c r="K90" s="3">
        <f aca="true" t="shared" si="14" ref="K90:K110">((L79-O79)+(L80-O80)+(L81-O81)+(L82-O82)+(L83-O83)+(L84-O84)+(L85-O85)+(L86-O86)+(L87-O87)+(L88-O88)+(L89-O89)+(L90-O90))/((B79+E90)/2)</f>
        <v>0.4489795918367347</v>
      </c>
      <c r="L90">
        <v>1</v>
      </c>
      <c r="P90" s="6"/>
    </row>
    <row r="91" spans="1:16" ht="12.75">
      <c r="A91" s="2">
        <v>44136</v>
      </c>
      <c r="B91">
        <v>46</v>
      </c>
      <c r="C91">
        <v>1</v>
      </c>
      <c r="D91">
        <v>3</v>
      </c>
      <c r="E91">
        <f t="shared" si="10"/>
        <v>44</v>
      </c>
      <c r="F91" s="5">
        <f t="shared" si="11"/>
        <v>-2</v>
      </c>
      <c r="G91" s="3">
        <f t="shared" si="12"/>
        <v>0.06666666666666667</v>
      </c>
      <c r="H91" s="3">
        <f>(D81+D82+D83+D84+D85+D86+D87+D88+D89+D90+D91)/(($B$81+E91)/2)</f>
        <v>0.4791666666666667</v>
      </c>
      <c r="I91" s="3">
        <f>(D87+D88+D89+D90+D91)/(($B$87+E91)/2)</f>
        <v>0.15384615384615385</v>
      </c>
      <c r="J91" s="3">
        <f t="shared" si="13"/>
        <v>0.5154639175257731</v>
      </c>
      <c r="K91" s="3">
        <f t="shared" si="14"/>
        <v>0.4948453608247423</v>
      </c>
      <c r="L91">
        <v>3</v>
      </c>
      <c r="P91" s="6"/>
    </row>
    <row r="92" spans="1:16" ht="12.75">
      <c r="A92" s="2">
        <v>44166</v>
      </c>
      <c r="B92">
        <v>44</v>
      </c>
      <c r="C92">
        <v>6</v>
      </c>
      <c r="D92">
        <v>2</v>
      </c>
      <c r="E92">
        <f t="shared" si="10"/>
        <v>48</v>
      </c>
      <c r="F92" s="5">
        <f t="shared" si="11"/>
        <v>4</v>
      </c>
      <c r="G92" s="3">
        <f t="shared" si="12"/>
        <v>0.043478260869565216</v>
      </c>
      <c r="H92" s="3">
        <f>(D81+D82+D83+D84+D85+D86+D87+D88+D89+D90+D91+D92)/(($B$81+E92)/2)</f>
        <v>0.5</v>
      </c>
      <c r="I92" s="3">
        <f>(D87+D88+D89+D90+D91+D92)/(($B$87+E92)/2)</f>
        <v>0.18947368421052632</v>
      </c>
      <c r="J92" s="3">
        <f t="shared" si="13"/>
        <v>0.5</v>
      </c>
      <c r="K92" s="3">
        <f t="shared" si="14"/>
        <v>0.48</v>
      </c>
      <c r="L92">
        <v>2</v>
      </c>
      <c r="P92" s="6"/>
    </row>
    <row r="93" spans="1:16" ht="12.75">
      <c r="A93" s="2">
        <v>44197</v>
      </c>
      <c r="B93">
        <v>48</v>
      </c>
      <c r="C93">
        <v>3</v>
      </c>
      <c r="D93">
        <v>2</v>
      </c>
      <c r="E93">
        <f t="shared" si="10"/>
        <v>49</v>
      </c>
      <c r="F93" s="5">
        <f t="shared" si="11"/>
        <v>1</v>
      </c>
      <c r="G93" s="3">
        <f t="shared" si="12"/>
        <v>0.041237113402061855</v>
      </c>
      <c r="H93" s="3">
        <f>(D93)/(($B$93+E93)/2)</f>
        <v>0.041237113402061855</v>
      </c>
      <c r="I93" s="3">
        <f>(D87+D88+D89+D90+D91+D92+D93)/(($B$87+E93)/2)</f>
        <v>0.22916666666666666</v>
      </c>
      <c r="J93" s="3">
        <f t="shared" si="13"/>
        <v>0.5148514851485149</v>
      </c>
      <c r="K93" s="3">
        <f t="shared" si="14"/>
        <v>0.49504950495049505</v>
      </c>
      <c r="L93">
        <v>2</v>
      </c>
      <c r="P93" s="6"/>
    </row>
    <row r="94" spans="1:16" ht="12.75">
      <c r="A94" s="2">
        <v>44228</v>
      </c>
      <c r="B94">
        <v>49</v>
      </c>
      <c r="C94">
        <v>0</v>
      </c>
      <c r="D94">
        <v>4</v>
      </c>
      <c r="E94">
        <f t="shared" si="10"/>
        <v>45</v>
      </c>
      <c r="F94" s="5">
        <f t="shared" si="11"/>
        <v>-4</v>
      </c>
      <c r="G94" s="3">
        <f t="shared" si="12"/>
        <v>0.0851063829787234</v>
      </c>
      <c r="H94" s="3">
        <f>(D93+D94)/(($B$93+E94)/2)</f>
        <v>0.12903225806451613</v>
      </c>
      <c r="I94" s="3">
        <f>(D87+D88+D89+D90+D91+D92+D93+D94)/(($B$87+E94)/2)</f>
        <v>0.32608695652173914</v>
      </c>
      <c r="J94" s="3">
        <f t="shared" si="13"/>
        <v>0.5591397849462365</v>
      </c>
      <c r="K94" s="3">
        <f t="shared" si="14"/>
        <v>0.5161290322580645</v>
      </c>
      <c r="L94">
        <v>3</v>
      </c>
      <c r="M94">
        <v>1</v>
      </c>
      <c r="P94" s="6"/>
    </row>
    <row r="95" spans="1:16" ht="12.75">
      <c r="A95" s="2">
        <v>44256</v>
      </c>
      <c r="B95">
        <v>45</v>
      </c>
      <c r="C95">
        <v>5</v>
      </c>
      <c r="D95">
        <v>3</v>
      </c>
      <c r="E95">
        <f t="shared" si="10"/>
        <v>47</v>
      </c>
      <c r="F95" s="5">
        <f t="shared" si="11"/>
        <v>2</v>
      </c>
      <c r="G95" s="3">
        <f t="shared" si="12"/>
        <v>0.06521739130434782</v>
      </c>
      <c r="H95" s="3">
        <f>(D93+D94+D95)/(($B$93+E95)/2)</f>
        <v>0.18947368421052632</v>
      </c>
      <c r="I95" s="3">
        <f>(D87+D88+D89+D90+D91+D92+D93+D94+D95)/(($B$87+E95)/2)</f>
        <v>0.3829787234042553</v>
      </c>
      <c r="J95" s="3">
        <f t="shared" si="13"/>
        <v>0.4791666666666667</v>
      </c>
      <c r="K95" s="3">
        <f t="shared" si="14"/>
        <v>0.4583333333333333</v>
      </c>
      <c r="L95">
        <v>3</v>
      </c>
      <c r="P95" s="6"/>
    </row>
    <row r="96" spans="1:16" ht="12.75">
      <c r="A96" s="2">
        <v>44287</v>
      </c>
      <c r="B96">
        <v>47</v>
      </c>
      <c r="C96">
        <v>2</v>
      </c>
      <c r="D96">
        <v>5</v>
      </c>
      <c r="E96">
        <f t="shared" si="10"/>
        <v>44</v>
      </c>
      <c r="F96" s="5">
        <f t="shared" si="11"/>
        <v>-3</v>
      </c>
      <c r="G96" s="3">
        <f t="shared" si="12"/>
        <v>0.10989010989010989</v>
      </c>
      <c r="H96" s="3">
        <f>(D93+D94+D95+D96)/(($B$93+E96)/2)</f>
        <v>0.30434782608695654</v>
      </c>
      <c r="I96" s="3">
        <f>(D87+D88+D89+D90+D91+D92+D93+D94+D95+D96)/(($B$87+E96)/2)</f>
        <v>0.5054945054945055</v>
      </c>
      <c r="J96" s="3">
        <f t="shared" si="13"/>
        <v>0.6021505376344086</v>
      </c>
      <c r="K96" s="3">
        <f t="shared" si="14"/>
        <v>0.5806451612903226</v>
      </c>
      <c r="L96">
        <v>5</v>
      </c>
      <c r="P96" s="6"/>
    </row>
    <row r="97" spans="1:12" ht="12.75">
      <c r="A97" s="2">
        <v>44317</v>
      </c>
      <c r="B97">
        <v>44</v>
      </c>
      <c r="C97">
        <v>6</v>
      </c>
      <c r="D97">
        <v>0</v>
      </c>
      <c r="E97">
        <f t="shared" si="10"/>
        <v>50</v>
      </c>
      <c r="F97" s="5">
        <f t="shared" si="11"/>
        <v>6</v>
      </c>
      <c r="G97" s="3">
        <f t="shared" si="12"/>
        <v>0</v>
      </c>
      <c r="H97" s="3">
        <f>(D93+D94+D95+D96+D97)/(($B$93+E97)/2)</f>
        <v>0.2857142857142857</v>
      </c>
      <c r="I97" s="3">
        <f>(D87+D88+D89+D90+D91+D92+D93+D94+D95+D96+D97)/(($B$87+E97)/2)</f>
        <v>0.4742268041237113</v>
      </c>
      <c r="J97" s="3">
        <f t="shared" si="13"/>
        <v>0.5052631578947369</v>
      </c>
      <c r="K97" s="3">
        <f t="shared" si="14"/>
        <v>0.4842105263157895</v>
      </c>
      <c r="L97">
        <v>0</v>
      </c>
    </row>
    <row r="98" spans="1:13" ht="12.75">
      <c r="A98" s="2">
        <v>44348</v>
      </c>
      <c r="B98">
        <v>50</v>
      </c>
      <c r="C98">
        <v>0</v>
      </c>
      <c r="D98">
        <v>3</v>
      </c>
      <c r="E98">
        <f t="shared" si="10"/>
        <v>47</v>
      </c>
      <c r="F98" s="5">
        <f t="shared" si="11"/>
        <v>-3</v>
      </c>
      <c r="G98" s="3">
        <f t="shared" si="12"/>
        <v>0.061855670103092786</v>
      </c>
      <c r="H98" s="3">
        <f>(D93+D94+D95+D96+D97+D98)/(($B$93+E98)/2)</f>
        <v>0.35789473684210527</v>
      </c>
      <c r="I98" s="3">
        <f>(D87+D88+D89+D90+D91+D92+D93+D94+D95+D96+D97+D98)/(($B$87+E98)/2)</f>
        <v>0.5531914893617021</v>
      </c>
      <c r="J98" s="3">
        <f t="shared" si="13"/>
        <v>0.5531914893617021</v>
      </c>
      <c r="K98" s="3">
        <f t="shared" si="14"/>
        <v>0.48936170212765956</v>
      </c>
      <c r="L98">
        <v>1</v>
      </c>
      <c r="M98">
        <v>2</v>
      </c>
    </row>
    <row r="99" spans="1:16" ht="12.75">
      <c r="A99" s="2">
        <v>44378</v>
      </c>
      <c r="B99">
        <v>47</v>
      </c>
      <c r="C99">
        <v>1</v>
      </c>
      <c r="D99">
        <v>5</v>
      </c>
      <c r="E99">
        <f t="shared" si="10"/>
        <v>43</v>
      </c>
      <c r="F99" s="5">
        <f t="shared" si="11"/>
        <v>-4</v>
      </c>
      <c r="G99" s="3">
        <f t="shared" si="12"/>
        <v>0.1111111111111111</v>
      </c>
      <c r="H99" s="3">
        <f>(D93+D94+D95+D96+D97+D98+D99)/(($B$93+E99)/2)</f>
        <v>0.4835164835164835</v>
      </c>
      <c r="I99" s="3">
        <f>(D99)/(($B$99+E99)/2)</f>
        <v>0.1111111111111111</v>
      </c>
      <c r="J99" s="3">
        <f t="shared" si="13"/>
        <v>0.6666666666666666</v>
      </c>
      <c r="K99" s="3">
        <f t="shared" si="14"/>
        <v>0.6</v>
      </c>
      <c r="L99">
        <v>5</v>
      </c>
      <c r="P99" s="6"/>
    </row>
    <row r="100" spans="1:16" ht="12.75">
      <c r="A100" s="2">
        <v>44409</v>
      </c>
      <c r="B100">
        <v>43</v>
      </c>
      <c r="C100">
        <v>5</v>
      </c>
      <c r="D100">
        <v>3</v>
      </c>
      <c r="E100">
        <f t="shared" si="10"/>
        <v>45</v>
      </c>
      <c r="F100" s="5">
        <f t="shared" si="11"/>
        <v>2</v>
      </c>
      <c r="G100" s="3">
        <f t="shared" si="12"/>
        <v>0.06818181818181818</v>
      </c>
      <c r="H100" s="3">
        <f>(D93+D94+D95+D96+D97+D98+D99+D100)/(($B$93+E100)/2)</f>
        <v>0.5376344086021505</v>
      </c>
      <c r="I100" s="3">
        <f>(D99+D100)/(($B$99+E100)/2)</f>
        <v>0.17391304347826086</v>
      </c>
      <c r="J100" s="3">
        <f t="shared" si="13"/>
        <v>0.717391304347826</v>
      </c>
      <c r="K100" s="3">
        <f t="shared" si="14"/>
        <v>0.6521739130434783</v>
      </c>
      <c r="L100">
        <v>3</v>
      </c>
      <c r="P100" s="6"/>
    </row>
    <row r="101" spans="1:16" ht="12.75">
      <c r="A101" s="2">
        <v>44440</v>
      </c>
      <c r="B101">
        <v>45</v>
      </c>
      <c r="C101">
        <v>4</v>
      </c>
      <c r="D101">
        <v>1</v>
      </c>
      <c r="E101">
        <f t="shared" si="10"/>
        <v>48</v>
      </c>
      <c r="F101" s="5">
        <f t="shared" si="11"/>
        <v>3</v>
      </c>
      <c r="G101" s="3">
        <f t="shared" si="12"/>
        <v>0.021505376344086023</v>
      </c>
      <c r="H101" s="3">
        <f>(D93+D94+D95+D96+D97+D98+D99+D100+D101)/(($B$93+E101)/2)</f>
        <v>0.5416666666666666</v>
      </c>
      <c r="I101" s="3">
        <f>(D99+D100+D101)/(($B$99+E101)/2)</f>
        <v>0.18947368421052632</v>
      </c>
      <c r="J101" s="3">
        <f t="shared" si="13"/>
        <v>0.6736842105263158</v>
      </c>
      <c r="K101" s="3">
        <f t="shared" si="14"/>
        <v>0.6105263157894737</v>
      </c>
      <c r="L101">
        <v>1</v>
      </c>
      <c r="P101" s="6"/>
    </row>
    <row r="102" spans="1:16" ht="12.75">
      <c r="A102" s="2">
        <v>44470</v>
      </c>
      <c r="B102">
        <v>48</v>
      </c>
      <c r="C102">
        <v>1</v>
      </c>
      <c r="D102">
        <v>1</v>
      </c>
      <c r="E102">
        <f t="shared" si="10"/>
        <v>48</v>
      </c>
      <c r="F102" s="5">
        <f t="shared" si="11"/>
        <v>0</v>
      </c>
      <c r="G102" s="3">
        <f t="shared" si="12"/>
        <v>0.020833333333333332</v>
      </c>
      <c r="H102" s="3">
        <f>(D93+D94+D95+D96+D97+D98+D99+D100+D101+D102)/(($B$93+E102)/2)</f>
        <v>0.5625</v>
      </c>
      <c r="I102" s="3">
        <f>(D99+D100+D101+D102)/(($B$99+E102)/2)</f>
        <v>0.21052631578947367</v>
      </c>
      <c r="J102" s="3">
        <f t="shared" si="13"/>
        <v>0.6808510638297872</v>
      </c>
      <c r="K102" s="3">
        <f t="shared" si="14"/>
        <v>0.6170212765957447</v>
      </c>
      <c r="L102">
        <v>1</v>
      </c>
      <c r="P102" s="6"/>
    </row>
    <row r="103" spans="1:16" ht="12.75">
      <c r="A103" s="2">
        <v>44501</v>
      </c>
      <c r="B103">
        <v>48</v>
      </c>
      <c r="C103">
        <v>0</v>
      </c>
      <c r="D103">
        <v>4</v>
      </c>
      <c r="E103">
        <f t="shared" si="10"/>
        <v>44</v>
      </c>
      <c r="F103" s="5">
        <f t="shared" si="11"/>
        <v>-4</v>
      </c>
      <c r="G103" s="3">
        <f t="shared" si="12"/>
        <v>0.08695652173913043</v>
      </c>
      <c r="H103" s="3">
        <f>(D93+D94+D95+D96+D97+D98+D99+D100+D101+D102+D103)/(($B$93+E103)/2)</f>
        <v>0.6739130434782609</v>
      </c>
      <c r="I103" s="3">
        <f>(D99+D100+D101+D102+D103)/(($B$99+E103)/2)</f>
        <v>0.3076923076923077</v>
      </c>
      <c r="J103" s="3">
        <f t="shared" si="13"/>
        <v>0.75</v>
      </c>
      <c r="K103" s="3">
        <f t="shared" si="14"/>
        <v>0.6818181818181818</v>
      </c>
      <c r="L103">
        <v>4</v>
      </c>
      <c r="P103" s="6"/>
    </row>
    <row r="104" spans="1:11" ht="12.75">
      <c r="A104" s="2">
        <v>44531</v>
      </c>
      <c r="E104">
        <f t="shared" si="10"/>
        <v>0</v>
      </c>
      <c r="F104" s="5">
        <f t="shared" si="11"/>
        <v>0</v>
      </c>
      <c r="G104" s="3" t="e">
        <f t="shared" si="12"/>
        <v>#DIV/0!</v>
      </c>
      <c r="H104" s="3">
        <f>(D93+D94+D95+D96+D97+D98+D99+D100+D101+D102+D103+D104)/(($B$93+E104)/2)</f>
        <v>1.2916666666666667</v>
      </c>
      <c r="I104" s="3">
        <f>(D99+D100+D101+D102+D103+D104)/(($B$99+E104)/2)</f>
        <v>0.5957446808510638</v>
      </c>
      <c r="J104" s="3">
        <f t="shared" si="13"/>
        <v>1.2916666666666667</v>
      </c>
      <c r="K104" s="3">
        <f t="shared" si="14"/>
        <v>1.1666666666666667</v>
      </c>
    </row>
    <row r="105" spans="1:11" ht="12.75">
      <c r="A105" s="2">
        <v>44562</v>
      </c>
      <c r="E105">
        <f t="shared" si="10"/>
        <v>0</v>
      </c>
      <c r="F105" s="5">
        <f t="shared" si="11"/>
        <v>0</v>
      </c>
      <c r="G105" s="3" t="e">
        <f t="shared" si="12"/>
        <v>#DIV/0!</v>
      </c>
      <c r="H105" s="3" t="e">
        <f>(D105)/(($B$105+E105)/2)</f>
        <v>#DIV/0!</v>
      </c>
      <c r="I105" s="3">
        <f>(D99+D100+D101+D102+D103+D104+D105)/(($B$99+E105)/2)</f>
        <v>0.5957446808510638</v>
      </c>
      <c r="J105" s="3">
        <f t="shared" si="13"/>
        <v>1.183673469387755</v>
      </c>
      <c r="K105" s="3">
        <f t="shared" si="14"/>
        <v>1.0612244897959184</v>
      </c>
    </row>
    <row r="106" spans="1:11" ht="12.75">
      <c r="A106" s="2">
        <v>44593</v>
      </c>
      <c r="E106">
        <f t="shared" si="10"/>
        <v>0</v>
      </c>
      <c r="F106" s="5">
        <f t="shared" si="11"/>
        <v>0</v>
      </c>
      <c r="G106" s="3" t="e">
        <f t="shared" si="12"/>
        <v>#DIV/0!</v>
      </c>
      <c r="H106" s="3" t="e">
        <f>(D105+D106)/(($B$105+E106)/2)</f>
        <v>#DIV/0!</v>
      </c>
      <c r="I106" s="3">
        <f>(D99+D100+D101+D102+D103+D104+D105+D106)/(($B$99+E106)/2)</f>
        <v>0.5957446808510638</v>
      </c>
      <c r="J106" s="3">
        <f t="shared" si="13"/>
        <v>1.1111111111111112</v>
      </c>
      <c r="K106" s="3">
        <f t="shared" si="14"/>
        <v>1.0222222222222221</v>
      </c>
    </row>
    <row r="107" spans="1:11" ht="12.75">
      <c r="A107" s="2">
        <v>44621</v>
      </c>
      <c r="E107">
        <f t="shared" si="10"/>
        <v>0</v>
      </c>
      <c r="F107" s="5">
        <f t="shared" si="11"/>
        <v>0</v>
      </c>
      <c r="G107" s="3" t="e">
        <f t="shared" si="12"/>
        <v>#DIV/0!</v>
      </c>
      <c r="H107" s="3" t="e">
        <f>(D105+D106+D107)/(($B$105+E107)/2)</f>
        <v>#DIV/0!</v>
      </c>
      <c r="I107" s="3">
        <f>(D99+D100+D101+D102+D103+D104+D105+D106+D107)/(($B$99+E107)/2)</f>
        <v>0.5957446808510638</v>
      </c>
      <c r="J107" s="3">
        <f t="shared" si="13"/>
        <v>0.9361702127659575</v>
      </c>
      <c r="K107" s="3">
        <f t="shared" si="14"/>
        <v>0.851063829787234</v>
      </c>
    </row>
    <row r="108" spans="1:11" ht="12.75">
      <c r="A108" s="2">
        <v>44652</v>
      </c>
      <c r="E108">
        <f t="shared" si="10"/>
        <v>0</v>
      </c>
      <c r="F108" s="5">
        <f t="shared" si="11"/>
        <v>0</v>
      </c>
      <c r="G108" s="3" t="e">
        <f t="shared" si="12"/>
        <v>#DIV/0!</v>
      </c>
      <c r="H108" s="3" t="e">
        <f>(D105+D106+D107+D108)/(($B$105+E108)/2)</f>
        <v>#DIV/0!</v>
      </c>
      <c r="I108" s="3">
        <f>(D99+D100+D101+D102+D103+D104+D105+D106+D107+D108)/(($B$99+E108)/2)</f>
        <v>0.5957446808510638</v>
      </c>
      <c r="J108" s="3">
        <f t="shared" si="13"/>
        <v>0.7727272727272727</v>
      </c>
      <c r="K108" s="3">
        <f t="shared" si="14"/>
        <v>0.6818181818181818</v>
      </c>
    </row>
    <row r="109" spans="1:11" ht="12.75">
      <c r="A109" s="2">
        <v>44682</v>
      </c>
      <c r="E109">
        <f t="shared" si="10"/>
        <v>0</v>
      </c>
      <c r="F109" s="5">
        <f t="shared" si="11"/>
        <v>0</v>
      </c>
      <c r="G109" s="3" t="e">
        <f t="shared" si="12"/>
        <v>#DIV/0!</v>
      </c>
      <c r="H109" s="3" t="e">
        <f>(D105+D106+D107+D108+D109)/(($B$105+E109)/2)</f>
        <v>#DIV/0!</v>
      </c>
      <c r="I109" s="3">
        <f>(D99+D100+D101+D102+D103+D104+D105+D106+D107+D108+D109)/(($B$99+E109)/2)</f>
        <v>0.5957446808510638</v>
      </c>
      <c r="J109" s="3">
        <f t="shared" si="13"/>
        <v>0.68</v>
      </c>
      <c r="K109" s="3">
        <f t="shared" si="14"/>
        <v>0.6</v>
      </c>
    </row>
    <row r="110" spans="1:11" ht="12.75">
      <c r="A110" s="2">
        <v>44713</v>
      </c>
      <c r="E110">
        <f t="shared" si="10"/>
        <v>0</v>
      </c>
      <c r="F110" s="5">
        <f t="shared" si="11"/>
        <v>0</v>
      </c>
      <c r="G110" s="3" t="e">
        <f t="shared" si="12"/>
        <v>#DIV/0!</v>
      </c>
      <c r="H110" s="3" t="e">
        <f>(D105+D106+D107+D108+D109+D110)/(($B$105+E110)/2)</f>
        <v>#DIV/0!</v>
      </c>
      <c r="I110" s="3">
        <f>(D99+D100+D101+D102+D103+D104+D105+D106+D107+D108+D109+D110)/(($B$99+E110)/2)</f>
        <v>0.5957446808510638</v>
      </c>
      <c r="J110" s="3">
        <f t="shared" si="13"/>
        <v>0.5957446808510638</v>
      </c>
      <c r="K110" s="3">
        <f t="shared" si="14"/>
        <v>0.5957446808510638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91">
      <selection activeCell="N104" sqref="N10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5</v>
      </c>
      <c r="C3">
        <v>0</v>
      </c>
      <c r="D3">
        <v>0</v>
      </c>
      <c r="E3">
        <f aca="true" t="shared" si="0" ref="E3:E66">B3+C3-D3</f>
        <v>5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1" ht="12.75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1" ht="12.75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aca="true" t="shared" si="3" ref="J14:J35">(D3+D4+D5+D6+D7+D8+D9+D10+D11+D12+D13+D14)/((B3+E14)/2)</f>
        <v>0.6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3" ht="12.75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3" ht="12.75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ht="12.75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</v>
      </c>
      <c r="H18" s="3">
        <f>(D9+D10+D11+D12+D13+D14+D15+D16+D17+D18)/(($B$9+E18)/2)</f>
        <v>0.8888888888888888</v>
      </c>
      <c r="I18" s="3">
        <f>(D15+D16+D17+D18)/(($B$15+E18)/2)</f>
        <v>0.2222222222222222</v>
      </c>
      <c r="J18" s="3">
        <f t="shared" si="3"/>
        <v>0.8888888888888888</v>
      </c>
      <c r="K18" s="3">
        <f t="shared" si="4"/>
        <v>0</v>
      </c>
      <c r="M18" s="6">
        <v>1</v>
      </c>
      <c r="P18" s="6"/>
    </row>
    <row r="19" spans="1:13" ht="12.75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</v>
      </c>
      <c r="I19" s="3">
        <f>(D15+D16+D17+D18+D19)/(($B$15+E19)/2)</f>
        <v>0.2222222222222222</v>
      </c>
      <c r="J19" s="3">
        <f t="shared" si="3"/>
        <v>0.8888888888888888</v>
      </c>
      <c r="K19" s="3">
        <f t="shared" si="4"/>
        <v>0</v>
      </c>
      <c r="M19" s="6"/>
    </row>
    <row r="20" spans="1:16" ht="12.75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ht="12.75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</v>
      </c>
      <c r="H21" s="3">
        <f>D21/(($B$21+E21)/2)</f>
        <v>0.2222222222222222</v>
      </c>
      <c r="I21" s="3">
        <f>(D15+D16+D17+D18+D19+D20+D21)/(($B$15+E21)/2)</f>
        <v>0.4444444444444444</v>
      </c>
      <c r="J21" s="3">
        <f t="shared" si="3"/>
        <v>1.1111111111111112</v>
      </c>
      <c r="K21" s="3">
        <f t="shared" si="4"/>
        <v>0.2222222222222222</v>
      </c>
      <c r="L21">
        <v>1</v>
      </c>
      <c r="M21" s="6"/>
      <c r="P21" s="6"/>
    </row>
    <row r="22" spans="1:16" ht="12.75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3" ht="12.75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3" ht="12.75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3" ht="12.75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3" ht="12.75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3" ht="12.75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3" ht="12.75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3" ht="12.75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3" ht="12.75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</v>
      </c>
      <c r="K30" s="3">
        <f t="shared" si="4"/>
        <v>0.2222222222222222</v>
      </c>
      <c r="M30" s="6"/>
    </row>
    <row r="31" spans="1:13" ht="12.75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</v>
      </c>
      <c r="K31" s="3">
        <f t="shared" si="4"/>
        <v>0.2222222222222222</v>
      </c>
      <c r="M31" s="6"/>
    </row>
    <row r="32" spans="1:13" ht="12.75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3" ht="12.75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3" ht="12.75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ht="12.75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1" ht="12.75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1" ht="12.75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1" ht="12.75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ht="12.75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aca="true" t="shared" si="5" ref="J39:J86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1" ht="12.75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1" ht="12.75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1" ht="12.75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1" ht="12.75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1" ht="12.75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1" ht="12.75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</row>
    <row r="48" spans="1:11" ht="12.75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</row>
    <row r="49" spans="1:11" ht="12.75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</row>
    <row r="50" spans="1:11" ht="12.75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</row>
    <row r="51" spans="1:11" ht="12.75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</row>
    <row r="52" spans="1:11" ht="12.75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</row>
    <row r="53" spans="1:11" ht="12.75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</row>
    <row r="54" spans="1:11" ht="12.75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</row>
    <row r="55" spans="1:11" ht="12.75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</row>
    <row r="56" spans="1:11" ht="12.75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</row>
    <row r="57" spans="1:11" ht="12.75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</row>
    <row r="58" spans="1:16" ht="12.75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  <c r="P58" s="6"/>
    </row>
    <row r="59" spans="1:16" ht="12.75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f t="shared" si="1"/>
        <v>3</v>
      </c>
      <c r="G59" s="3">
        <f t="shared" si="2"/>
        <v>0</v>
      </c>
      <c r="H59" s="3">
        <f>(D57+D58+D59)/(($B$57+E59)/2)</f>
        <v>0.13333333333333333</v>
      </c>
      <c r="I59" s="3">
        <f>(D51+D52+D53+D54+D55+D56+D57+D58+D59)/(($B$51+E59)/2)</f>
        <v>0.13333333333333333</v>
      </c>
      <c r="J59" s="3">
        <f t="shared" si="5"/>
        <v>0.13333333333333333</v>
      </c>
      <c r="K59" s="3">
        <f t="shared" si="4"/>
        <v>0.13333333333333333</v>
      </c>
      <c r="P59" s="6"/>
    </row>
    <row r="60" spans="1:11" ht="12.75">
      <c r="A60" s="2">
        <v>43191</v>
      </c>
      <c r="B60">
        <v>10</v>
      </c>
      <c r="C60">
        <v>0</v>
      </c>
      <c r="D60">
        <v>0</v>
      </c>
      <c r="E60">
        <f t="shared" si="0"/>
        <v>10</v>
      </c>
      <c r="F60" s="5">
        <f t="shared" si="1"/>
        <v>0</v>
      </c>
      <c r="G60" s="3">
        <f t="shared" si="2"/>
        <v>0</v>
      </c>
      <c r="H60" s="3">
        <f>(D57+D58+D59+D60)/(($B$57+E60)/2)</f>
        <v>0.13333333333333333</v>
      </c>
      <c r="I60" s="3">
        <f>(D51+D52+D53+D54+D55+D56+D57+D58+D59+D60)/(($B$51+E60)/2)</f>
        <v>0.13333333333333333</v>
      </c>
      <c r="J60" s="3">
        <f t="shared" si="5"/>
        <v>0.13333333333333333</v>
      </c>
      <c r="K60" s="3">
        <f t="shared" si="4"/>
        <v>0.13333333333333333</v>
      </c>
    </row>
    <row r="61" spans="1:12" ht="12.75">
      <c r="A61" s="2">
        <v>43221</v>
      </c>
      <c r="B61">
        <v>10</v>
      </c>
      <c r="C61">
        <v>0</v>
      </c>
      <c r="D61">
        <v>1</v>
      </c>
      <c r="E61">
        <f t="shared" si="0"/>
        <v>9</v>
      </c>
      <c r="F61" s="5">
        <f t="shared" si="1"/>
        <v>-1</v>
      </c>
      <c r="G61" s="3">
        <f t="shared" si="2"/>
        <v>0.10526315789473684</v>
      </c>
      <c r="H61" s="3">
        <f>(D57+D58+D59+D60+D61)/(($B$57+E61)/2)</f>
        <v>0.2857142857142857</v>
      </c>
      <c r="I61" s="3">
        <f>(D51+D52+D53+D54+D55+D56+D57+D58+D59+D60+D61)/(($B$51+E61)/2)</f>
        <v>0.2857142857142857</v>
      </c>
      <c r="J61" s="3">
        <f t="shared" si="5"/>
        <v>0.2857142857142857</v>
      </c>
      <c r="K61" s="3">
        <f t="shared" si="4"/>
        <v>0.2857142857142857</v>
      </c>
      <c r="L61">
        <v>1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0.2857142857142857</v>
      </c>
      <c r="I62" s="3">
        <f>(D51+D52+D53+D54+D55+D56+D57+D58+D59+D60+D61+D62)/(($B$51+E62)/2)</f>
        <v>0.2857142857142857</v>
      </c>
      <c r="J62" s="3">
        <f t="shared" si="5"/>
        <v>0.2857142857142857</v>
      </c>
      <c r="K62" s="3">
        <f t="shared" si="4"/>
        <v>0.2857142857142857</v>
      </c>
    </row>
    <row r="63" spans="1:11" ht="12.75">
      <c r="A63" s="2">
        <v>43282</v>
      </c>
      <c r="B63">
        <v>9</v>
      </c>
      <c r="C63">
        <v>1</v>
      </c>
      <c r="D63">
        <v>0</v>
      </c>
      <c r="E63">
        <f t="shared" si="0"/>
        <v>10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0.26666666666666666</v>
      </c>
      <c r="I63" s="3">
        <f>(D63)/(($B$63+E63)/2)</f>
        <v>0</v>
      </c>
      <c r="J63" s="3">
        <f t="shared" si="5"/>
        <v>0.26666666666666666</v>
      </c>
      <c r="K63" s="3">
        <f t="shared" si="4"/>
        <v>0.26666666666666666</v>
      </c>
    </row>
    <row r="64" spans="1:11" ht="12.75">
      <c r="A64" s="2">
        <v>43313</v>
      </c>
      <c r="B64">
        <v>10</v>
      </c>
      <c r="C64">
        <v>0</v>
      </c>
      <c r="D64">
        <v>0</v>
      </c>
      <c r="E64">
        <f t="shared" si="0"/>
        <v>10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0.26666666666666666</v>
      </c>
      <c r="I64" s="3">
        <f>(D63+D64)/(($B$63+E64)/2)</f>
        <v>0</v>
      </c>
      <c r="J64" s="3">
        <f t="shared" si="5"/>
        <v>0.26666666666666666</v>
      </c>
      <c r="K64" s="3">
        <f t="shared" si="4"/>
        <v>0.26666666666666666</v>
      </c>
    </row>
    <row r="65" spans="1:11" ht="12.75">
      <c r="A65" s="2">
        <v>43344</v>
      </c>
      <c r="B65">
        <v>10</v>
      </c>
      <c r="C65">
        <v>0</v>
      </c>
      <c r="D65">
        <v>0</v>
      </c>
      <c r="E65">
        <f t="shared" si="0"/>
        <v>10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0.26666666666666666</v>
      </c>
      <c r="I65" s="3">
        <f>(D63+D64+D65)/(($B$63+E65)/2)</f>
        <v>0</v>
      </c>
      <c r="J65" s="3">
        <f t="shared" si="5"/>
        <v>0.26666666666666666</v>
      </c>
      <c r="K65" s="3">
        <f t="shared" si="4"/>
        <v>0.26666666666666666</v>
      </c>
    </row>
    <row r="66" spans="1:11" ht="12.75">
      <c r="A66" s="2">
        <v>43374</v>
      </c>
      <c r="B66">
        <v>10</v>
      </c>
      <c r="C66">
        <v>0</v>
      </c>
      <c r="D66">
        <v>0</v>
      </c>
      <c r="E66">
        <f t="shared" si="0"/>
        <v>10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0.26666666666666666</v>
      </c>
      <c r="I66" s="3">
        <f>(D63+D64+D65+D66)/(($B$63+E66)/2)</f>
        <v>0</v>
      </c>
      <c r="J66" s="3">
        <f t="shared" si="5"/>
        <v>0.26666666666666666</v>
      </c>
      <c r="K66" s="3">
        <f t="shared" si="4"/>
        <v>0.26666666666666666</v>
      </c>
    </row>
    <row r="67" spans="1:11" ht="12.75">
      <c r="A67" s="2">
        <v>43405</v>
      </c>
      <c r="B67">
        <v>10</v>
      </c>
      <c r="C67">
        <v>0</v>
      </c>
      <c r="D67">
        <v>0</v>
      </c>
      <c r="E67">
        <f aca="true" t="shared" si="6" ref="E67:E86">B67+C67-D67</f>
        <v>10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0.26666666666666666</v>
      </c>
      <c r="I67" s="3">
        <f>(D63+D64+D65+D66+D67)/(($B$63+E67)/2)</f>
        <v>0</v>
      </c>
      <c r="J67" s="3">
        <f t="shared" si="5"/>
        <v>0.26666666666666666</v>
      </c>
      <c r="K67" s="3">
        <f t="shared" si="4"/>
        <v>0.26666666666666666</v>
      </c>
    </row>
    <row r="68" spans="1:11" ht="12.75">
      <c r="A68" s="2">
        <v>43435</v>
      </c>
      <c r="B68">
        <v>10</v>
      </c>
      <c r="C68">
        <v>0</v>
      </c>
      <c r="D68">
        <v>0</v>
      </c>
      <c r="E68">
        <f t="shared" si="6"/>
        <v>10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0.26666666666666666</v>
      </c>
      <c r="I68" s="3">
        <f>(D63+D64+D65+D66+D67+D68)/(($B$63+E68)/2)</f>
        <v>0</v>
      </c>
      <c r="J68" s="3">
        <f t="shared" si="5"/>
        <v>0.26666666666666666</v>
      </c>
      <c r="K68" s="3">
        <f t="shared" si="4"/>
        <v>0.26666666666666666</v>
      </c>
    </row>
    <row r="69" spans="1:11" ht="12.75">
      <c r="A69" s="2">
        <v>43466</v>
      </c>
      <c r="B69">
        <v>10</v>
      </c>
      <c r="C69">
        <v>0</v>
      </c>
      <c r="D69">
        <v>0</v>
      </c>
      <c r="E69">
        <f t="shared" si="6"/>
        <v>10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0.26666666666666666</v>
      </c>
      <c r="K69" s="3">
        <f t="shared" si="4"/>
        <v>0.26666666666666666</v>
      </c>
    </row>
    <row r="70" spans="1:11" ht="12.75">
      <c r="A70" s="2">
        <v>43497</v>
      </c>
      <c r="B70">
        <v>10</v>
      </c>
      <c r="C70">
        <v>0</v>
      </c>
      <c r="D70">
        <v>0</v>
      </c>
      <c r="E70">
        <f t="shared" si="6"/>
        <v>10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0.11764705882352941</v>
      </c>
      <c r="K70" s="3">
        <f t="shared" si="4"/>
        <v>0.11764705882352941</v>
      </c>
    </row>
    <row r="71" spans="1:11" ht="12.75">
      <c r="A71" s="2">
        <v>43525</v>
      </c>
      <c r="B71">
        <v>10</v>
      </c>
      <c r="C71">
        <v>0</v>
      </c>
      <c r="D71">
        <v>0</v>
      </c>
      <c r="E71">
        <f t="shared" si="6"/>
        <v>10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0.1</v>
      </c>
      <c r="K71" s="3">
        <f t="shared" si="4"/>
        <v>0.1</v>
      </c>
    </row>
    <row r="72" spans="1:11" ht="12.75">
      <c r="A72" s="2">
        <v>43556</v>
      </c>
      <c r="B72">
        <v>10</v>
      </c>
      <c r="C72">
        <v>0</v>
      </c>
      <c r="D72">
        <v>0</v>
      </c>
      <c r="E72">
        <f t="shared" si="6"/>
        <v>10</v>
      </c>
      <c r="F72" s="5">
        <f t="shared" si="7"/>
        <v>0</v>
      </c>
      <c r="G72" s="3">
        <f t="shared" si="8"/>
        <v>0</v>
      </c>
      <c r="H72" s="3">
        <f>(D69+D70+D71+D72)/(($B$69+E72)/2)</f>
        <v>0</v>
      </c>
      <c r="I72" s="3">
        <f>(D63+D64+D65+D66+D67+D68+D69+D70+D71+D72)/(($B$63+E72)/2)</f>
        <v>0</v>
      </c>
      <c r="J72" s="3">
        <f t="shared" si="5"/>
        <v>0.1</v>
      </c>
      <c r="K72" s="3">
        <f t="shared" si="4"/>
        <v>0.1</v>
      </c>
    </row>
    <row r="73" spans="1:11" ht="12.75">
      <c r="A73" s="2">
        <v>43586</v>
      </c>
      <c r="B73">
        <v>10</v>
      </c>
      <c r="C73">
        <v>0</v>
      </c>
      <c r="D73">
        <v>0</v>
      </c>
      <c r="E73">
        <f t="shared" si="6"/>
        <v>10</v>
      </c>
      <c r="F73" s="5">
        <f t="shared" si="7"/>
        <v>0</v>
      </c>
      <c r="G73" s="3">
        <f t="shared" si="8"/>
        <v>0</v>
      </c>
      <c r="H73" s="3">
        <f>(D69+D70+D71+D72+D73)/(($B$69+E73)/2)</f>
        <v>0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</row>
    <row r="74" spans="1:12" ht="12.75">
      <c r="A74" s="2">
        <v>43617</v>
      </c>
      <c r="B74">
        <v>10</v>
      </c>
      <c r="C74">
        <v>3</v>
      </c>
      <c r="D74">
        <v>3</v>
      </c>
      <c r="E74">
        <f t="shared" si="6"/>
        <v>10</v>
      </c>
      <c r="F74" s="5">
        <f t="shared" si="7"/>
        <v>0</v>
      </c>
      <c r="G74" s="3">
        <f t="shared" si="8"/>
        <v>0.3</v>
      </c>
      <c r="H74" s="3">
        <f>(D69+D70+D71+D72+D73+D74)/(($B$69+E74)/2)</f>
        <v>0.3</v>
      </c>
      <c r="I74" s="3">
        <f>(D63+D64+D65+D66+D67+D68+D69+D70+D71+D72+D73+D74)/(($B$63+E74)/2)</f>
        <v>0.3157894736842105</v>
      </c>
      <c r="J74" s="3">
        <f t="shared" si="5"/>
        <v>0.3157894736842105</v>
      </c>
      <c r="K74" s="3">
        <f t="shared" si="4"/>
        <v>0.3157894736842105</v>
      </c>
      <c r="L74">
        <v>3</v>
      </c>
    </row>
    <row r="75" spans="1:11" ht="12.75">
      <c r="A75" s="2">
        <v>43647</v>
      </c>
      <c r="B75">
        <v>10</v>
      </c>
      <c r="C75">
        <v>0</v>
      </c>
      <c r="D75">
        <v>0</v>
      </c>
      <c r="E75">
        <f t="shared" si="6"/>
        <v>10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0.3</v>
      </c>
      <c r="I75" s="3">
        <f>(D75)/(($B$75+E75)/2)</f>
        <v>0</v>
      </c>
      <c r="J75" s="3">
        <f t="shared" si="5"/>
        <v>0.3</v>
      </c>
      <c r="K75" s="3">
        <f t="shared" si="4"/>
        <v>0.3</v>
      </c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0.3</v>
      </c>
      <c r="I76" s="3">
        <f>(D75+D76)/(($B$75+E76)/2)</f>
        <v>0</v>
      </c>
      <c r="J76" s="3">
        <f t="shared" si="5"/>
        <v>0.3</v>
      </c>
      <c r="K76" s="3">
        <f t="shared" si="4"/>
        <v>0.3</v>
      </c>
    </row>
    <row r="77" spans="1:11" ht="12.75">
      <c r="A77" s="2">
        <v>43709</v>
      </c>
      <c r="B77">
        <v>10</v>
      </c>
      <c r="C77">
        <v>0</v>
      </c>
      <c r="D77">
        <v>0</v>
      </c>
      <c r="E77">
        <f t="shared" si="6"/>
        <v>10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0.3</v>
      </c>
      <c r="I77" s="3">
        <f>(D75+D76+D77)/(($B$75+E77)/2)</f>
        <v>0</v>
      </c>
      <c r="J77" s="3">
        <f t="shared" si="5"/>
        <v>0.3</v>
      </c>
      <c r="K77" s="3">
        <f t="shared" si="4"/>
        <v>0.3</v>
      </c>
    </row>
    <row r="78" spans="1:11" ht="12.75">
      <c r="A78" s="2">
        <v>43739</v>
      </c>
      <c r="B78">
        <v>10</v>
      </c>
      <c r="C78">
        <v>0</v>
      </c>
      <c r="D78">
        <v>0</v>
      </c>
      <c r="E78">
        <f t="shared" si="6"/>
        <v>10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0.3</v>
      </c>
      <c r="I78" s="3">
        <f>(D75+D76+D77+D78)/(($B$75+E78)/2)</f>
        <v>0</v>
      </c>
      <c r="J78" s="3">
        <f t="shared" si="5"/>
        <v>0.3</v>
      </c>
      <c r="K78" s="3">
        <f aca="true" t="shared" si="9" ref="K78:K89">((L67-O67)+(L68-O68)+(L69-O69)+(L70-O70)+(L71-O71)+(L72-O72)+(L73-O73)+(L74-O74)+(L75-O75)+(L76-O76)+(L77-O77)+(L78-O78))/((B67+E78)/2)</f>
        <v>0.3</v>
      </c>
    </row>
    <row r="79" spans="1:11" ht="12.75">
      <c r="A79" s="2">
        <v>43770</v>
      </c>
      <c r="B79">
        <v>10</v>
      </c>
      <c r="C79">
        <v>0</v>
      </c>
      <c r="D79">
        <v>0</v>
      </c>
      <c r="E79">
        <f t="shared" si="6"/>
        <v>10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0.3</v>
      </c>
      <c r="I79" s="3">
        <f>(D75+D76+D77+D78+D79)/(($B$75+E79)/2)</f>
        <v>0</v>
      </c>
      <c r="J79" s="3">
        <f t="shared" si="5"/>
        <v>0.3</v>
      </c>
      <c r="K79" s="3">
        <f t="shared" si="9"/>
        <v>0.3</v>
      </c>
    </row>
    <row r="80" spans="1:16" ht="12.75">
      <c r="A80" s="2">
        <v>43800</v>
      </c>
      <c r="B80">
        <v>10</v>
      </c>
      <c r="C80">
        <v>2</v>
      </c>
      <c r="D80">
        <v>1</v>
      </c>
      <c r="E80">
        <f t="shared" si="6"/>
        <v>11</v>
      </c>
      <c r="F80" s="5">
        <f t="shared" si="7"/>
        <v>1</v>
      </c>
      <c r="G80" s="3">
        <f t="shared" si="8"/>
        <v>0.09523809523809523</v>
      </c>
      <c r="H80" s="3">
        <f>(D69+D70+D71+D72+D73+D74+D75+D76+D77+D78+D79+D80)/(($B$69+E80)/2)</f>
        <v>0.38095238095238093</v>
      </c>
      <c r="I80" s="3">
        <f>(D75+D76+D77+D78+D79+D80)/(($B$75+E80)/2)</f>
        <v>0.09523809523809523</v>
      </c>
      <c r="J80" s="3">
        <f t="shared" si="5"/>
        <v>0.38095238095238093</v>
      </c>
      <c r="K80" s="3">
        <f t="shared" si="9"/>
        <v>0.38095238095238093</v>
      </c>
      <c r="L80">
        <v>1</v>
      </c>
      <c r="P80" s="6"/>
    </row>
    <row r="81" spans="1:16" ht="12.75">
      <c r="A81" s="2">
        <v>43831</v>
      </c>
      <c r="B81">
        <v>11</v>
      </c>
      <c r="C81">
        <v>0</v>
      </c>
      <c r="D81">
        <v>1</v>
      </c>
      <c r="E81">
        <f t="shared" si="6"/>
        <v>10</v>
      </c>
      <c r="F81" s="5">
        <f t="shared" si="7"/>
        <v>-1</v>
      </c>
      <c r="G81" s="3">
        <f t="shared" si="8"/>
        <v>0.09523809523809523</v>
      </c>
      <c r="H81" s="3">
        <f>(D81)/(($B$81+E81)/2)</f>
        <v>0.09523809523809523</v>
      </c>
      <c r="I81" s="3">
        <f>(D75+D76+D77+D78+D79+D80+D81)/(($B$75+E81)/2)</f>
        <v>0.2</v>
      </c>
      <c r="J81" s="3">
        <f t="shared" si="5"/>
        <v>0.5</v>
      </c>
      <c r="K81" s="3">
        <f t="shared" si="9"/>
        <v>0.5</v>
      </c>
      <c r="L81">
        <v>1</v>
      </c>
      <c r="P81" s="6"/>
    </row>
    <row r="82" spans="1:11" ht="12.75">
      <c r="A82" s="2">
        <v>43862</v>
      </c>
      <c r="B82">
        <v>10</v>
      </c>
      <c r="C82">
        <v>0</v>
      </c>
      <c r="D82">
        <v>0</v>
      </c>
      <c r="E82">
        <f t="shared" si="6"/>
        <v>10</v>
      </c>
      <c r="F82" s="5">
        <f t="shared" si="7"/>
        <v>0</v>
      </c>
      <c r="G82" s="3">
        <f t="shared" si="8"/>
        <v>0</v>
      </c>
      <c r="H82" s="3">
        <f>(D81+D82)/(($B$81+E82)/2)</f>
        <v>0.09523809523809523</v>
      </c>
      <c r="I82" s="3">
        <f>(D75+D76+D77+D78+D79+D80+D81+D82)/(($B$75+E82)/2)</f>
        <v>0.2</v>
      </c>
      <c r="J82" s="3">
        <f t="shared" si="5"/>
        <v>0.5</v>
      </c>
      <c r="K82" s="3">
        <f t="shared" si="9"/>
        <v>0.5</v>
      </c>
    </row>
    <row r="83" spans="1:16" ht="12.75">
      <c r="A83" s="2">
        <v>43891</v>
      </c>
      <c r="B83">
        <v>10</v>
      </c>
      <c r="C83">
        <v>0</v>
      </c>
      <c r="D83">
        <v>1</v>
      </c>
      <c r="E83">
        <f t="shared" si="6"/>
        <v>9</v>
      </c>
      <c r="F83" s="5">
        <f t="shared" si="7"/>
        <v>-1</v>
      </c>
      <c r="G83" s="3">
        <f t="shared" si="8"/>
        <v>0.10526315789473684</v>
      </c>
      <c r="H83" s="3">
        <f>(D81+D82+D83)/(($B$81+E83)/2)</f>
        <v>0.2</v>
      </c>
      <c r="I83" s="3">
        <f>(D75+D76+D77+D78+D79+D80+D81+D82+D83)/(($B$75+E83)/2)</f>
        <v>0.3157894736842105</v>
      </c>
      <c r="J83" s="3">
        <f t="shared" si="5"/>
        <v>0.631578947368421</v>
      </c>
      <c r="K83" s="3">
        <f t="shared" si="9"/>
        <v>0.631578947368421</v>
      </c>
      <c r="L83">
        <v>1</v>
      </c>
      <c r="P83" s="6"/>
    </row>
    <row r="84" spans="1:11" ht="12.75">
      <c r="A84" s="2">
        <v>43922</v>
      </c>
      <c r="B84">
        <v>9</v>
      </c>
      <c r="C84">
        <v>0</v>
      </c>
      <c r="D84">
        <v>0</v>
      </c>
      <c r="E84">
        <f t="shared" si="6"/>
        <v>9</v>
      </c>
      <c r="F84" s="5">
        <f t="shared" si="7"/>
        <v>0</v>
      </c>
      <c r="G84" s="3">
        <f t="shared" si="8"/>
        <v>0</v>
      </c>
      <c r="H84" s="3">
        <f>(D81+D82+D83+D84)/(($B$81+E84)/2)</f>
        <v>0.2</v>
      </c>
      <c r="I84" s="3">
        <f>(D75+D76+D77+D78+D79+D80+D81+D82+D83+D84)/(($B$75+E84)/2)</f>
        <v>0.3157894736842105</v>
      </c>
      <c r="J84" s="3">
        <f t="shared" si="5"/>
        <v>0.631578947368421</v>
      </c>
      <c r="K84" s="3">
        <f t="shared" si="9"/>
        <v>0.631578947368421</v>
      </c>
    </row>
    <row r="85" spans="1:16" ht="12.75">
      <c r="A85" s="2">
        <v>43952</v>
      </c>
      <c r="B85">
        <v>9</v>
      </c>
      <c r="C85">
        <v>1</v>
      </c>
      <c r="D85">
        <v>0</v>
      </c>
      <c r="E85">
        <f t="shared" si="6"/>
        <v>10</v>
      </c>
      <c r="F85" s="5">
        <f t="shared" si="7"/>
        <v>1</v>
      </c>
      <c r="G85" s="3">
        <f t="shared" si="8"/>
        <v>0</v>
      </c>
      <c r="H85" s="3">
        <f>(D81+D82+D83+D84+D85)/(($B$81+E85)/2)</f>
        <v>0.19047619047619047</v>
      </c>
      <c r="I85" s="3">
        <f>(D75+D76+D77+D78+D79+D80+D81+D82+D83+D84+D85)/(($B$75+E85)/2)</f>
        <v>0.3</v>
      </c>
      <c r="J85" s="3">
        <f t="shared" si="5"/>
        <v>0.6</v>
      </c>
      <c r="K85" s="3">
        <f t="shared" si="9"/>
        <v>0.6</v>
      </c>
      <c r="P85" s="6"/>
    </row>
    <row r="86" spans="1:11" ht="12.75">
      <c r="A86" s="2">
        <v>43983</v>
      </c>
      <c r="B86">
        <v>10</v>
      </c>
      <c r="C86">
        <v>0</v>
      </c>
      <c r="D86">
        <v>0</v>
      </c>
      <c r="E86">
        <f t="shared" si="6"/>
        <v>10</v>
      </c>
      <c r="F86" s="5">
        <f t="shared" si="7"/>
        <v>0</v>
      </c>
      <c r="G86" s="3">
        <f t="shared" si="8"/>
        <v>0</v>
      </c>
      <c r="H86" s="3">
        <f>(D81+D82+D83+D84+D85+D86)/(($B$81+E86)/2)</f>
        <v>0.19047619047619047</v>
      </c>
      <c r="I86" s="3">
        <f>(D75+D76+D77+D78+D79+D80+D81+D82+D83+D84+D85+D86)/(($B$75+E86)/2)</f>
        <v>0.3</v>
      </c>
      <c r="J86" s="3">
        <f t="shared" si="5"/>
        <v>0.3</v>
      </c>
      <c r="K86" s="3">
        <f t="shared" si="9"/>
        <v>0.3</v>
      </c>
    </row>
    <row r="87" spans="1:11" ht="12.75">
      <c r="A87" s="2">
        <v>44013</v>
      </c>
      <c r="B87">
        <v>10</v>
      </c>
      <c r="C87">
        <v>0</v>
      </c>
      <c r="D87">
        <v>0</v>
      </c>
      <c r="E87">
        <f aca="true" t="shared" si="10" ref="E87:E110">B87+C87-D87</f>
        <v>10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0.19047619047619047</v>
      </c>
      <c r="I87" s="3">
        <f>(D87)/(($B$87+E87)/2)</f>
        <v>0</v>
      </c>
      <c r="J87" s="3">
        <f aca="true" t="shared" si="13" ref="J87:J110">(D76+D77+D78+D79+D80+D81+D82+D83+D84+D85+D86+D87)/((B76+E87)/2)</f>
        <v>0.3</v>
      </c>
      <c r="K87" s="3">
        <f t="shared" si="9"/>
        <v>0.3</v>
      </c>
    </row>
    <row r="88" spans="1:16" ht="12.75">
      <c r="A88" s="2">
        <v>44044</v>
      </c>
      <c r="B88">
        <v>10</v>
      </c>
      <c r="C88">
        <v>0</v>
      </c>
      <c r="D88">
        <v>1</v>
      </c>
      <c r="E88">
        <f t="shared" si="10"/>
        <v>9</v>
      </c>
      <c r="F88" s="5">
        <f t="shared" si="11"/>
        <v>-1</v>
      </c>
      <c r="G88" s="3">
        <f t="shared" si="12"/>
        <v>0.10526315789473684</v>
      </c>
      <c r="H88" s="3">
        <f>(D81+D82+D83+D84+D85+D86+D87+D88)/(($B$81+E88)/2)</f>
        <v>0.3</v>
      </c>
      <c r="I88" s="3">
        <f>(D87+D88)/(($B$87+E88)/2)</f>
        <v>0.10526315789473684</v>
      </c>
      <c r="J88" s="3">
        <f t="shared" si="13"/>
        <v>0.42105263157894735</v>
      </c>
      <c r="K88" s="3">
        <f t="shared" si="9"/>
        <v>0.42105263157894735</v>
      </c>
      <c r="L88">
        <v>1</v>
      </c>
      <c r="P88" s="6"/>
    </row>
    <row r="89" spans="1:11" ht="12.75">
      <c r="A89" s="2">
        <v>44075</v>
      </c>
      <c r="B89">
        <v>9</v>
      </c>
      <c r="C89">
        <v>0</v>
      </c>
      <c r="D89">
        <v>0</v>
      </c>
      <c r="E89">
        <f t="shared" si="10"/>
        <v>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0.3</v>
      </c>
      <c r="I89" s="3">
        <f>(D87+D88+D89)/(($B$87+E89)/2)</f>
        <v>0.10526315789473684</v>
      </c>
      <c r="J89" s="3">
        <f t="shared" si="13"/>
        <v>0.42105263157894735</v>
      </c>
      <c r="K89" s="3">
        <f t="shared" si="9"/>
        <v>0.42105263157894735</v>
      </c>
    </row>
    <row r="90" spans="1:11" ht="12.75">
      <c r="A90" s="2">
        <v>44105</v>
      </c>
      <c r="B90">
        <v>9</v>
      </c>
      <c r="C90">
        <v>0</v>
      </c>
      <c r="D90">
        <v>0</v>
      </c>
      <c r="E90">
        <f t="shared" si="10"/>
        <v>9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0.3</v>
      </c>
      <c r="I90" s="3">
        <f>(D87+D88+D89+D90)/(($B$87+E90)/2)</f>
        <v>0.10526315789473684</v>
      </c>
      <c r="J90" s="3">
        <f t="shared" si="13"/>
        <v>0.42105263157894735</v>
      </c>
      <c r="K90" s="3">
        <f aca="true" t="shared" si="14" ref="K90:K110">((L79-O79)+(L80-O80)+(L81-O81)+(L82-O82)+(L83-O83)+(L84-O84)+(L85-O85)+(L86-O86)+(L87-O87)+(L88-O88)+(L89-O89)+(L90-O90))/((B79+E90)/2)</f>
        <v>0.42105263157894735</v>
      </c>
    </row>
    <row r="91" spans="1:16" ht="12.75">
      <c r="A91" s="2">
        <v>44136</v>
      </c>
      <c r="B91">
        <v>9</v>
      </c>
      <c r="C91">
        <v>1</v>
      </c>
      <c r="D91">
        <v>1</v>
      </c>
      <c r="E91">
        <f t="shared" si="10"/>
        <v>9</v>
      </c>
      <c r="F91" s="5">
        <f t="shared" si="11"/>
        <v>0</v>
      </c>
      <c r="G91" s="3">
        <f t="shared" si="12"/>
        <v>0.1111111111111111</v>
      </c>
      <c r="H91" s="3">
        <f>(D81+D82+D83+D84+D85+D86+D87+D88+D89+D90+D91)/(($B$81+E91)/2)</f>
        <v>0.4</v>
      </c>
      <c r="I91" s="3">
        <f>(D87+D88+D89+D90+D91)/(($B$87+E91)/2)</f>
        <v>0.21052631578947367</v>
      </c>
      <c r="J91" s="3">
        <f t="shared" si="13"/>
        <v>0.5263157894736842</v>
      </c>
      <c r="K91" s="3">
        <f t="shared" si="14"/>
        <v>0.5263157894736842</v>
      </c>
      <c r="L91">
        <v>1</v>
      </c>
      <c r="P91" s="6"/>
    </row>
    <row r="92" spans="1:16" ht="12.75">
      <c r="A92" s="2">
        <v>44166</v>
      </c>
      <c r="B92">
        <v>9</v>
      </c>
      <c r="C92">
        <v>1</v>
      </c>
      <c r="D92">
        <v>0</v>
      </c>
      <c r="E92">
        <f t="shared" si="10"/>
        <v>10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0.38095238095238093</v>
      </c>
      <c r="I92" s="3">
        <f>(D87+D88+D89+D90+D91+D92)/(($B$87+E92)/2)</f>
        <v>0.2</v>
      </c>
      <c r="J92" s="3">
        <f t="shared" si="13"/>
        <v>0.38095238095238093</v>
      </c>
      <c r="K92" s="3">
        <f t="shared" si="14"/>
        <v>0.38095238095238093</v>
      </c>
      <c r="P92" s="6"/>
    </row>
    <row r="93" spans="1:11" ht="12.75">
      <c r="A93" s="2">
        <v>44197</v>
      </c>
      <c r="B93">
        <v>10</v>
      </c>
      <c r="C93">
        <v>0</v>
      </c>
      <c r="D93">
        <v>0</v>
      </c>
      <c r="E93">
        <f t="shared" si="10"/>
        <v>10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0.2</v>
      </c>
      <c r="J93" s="3">
        <f t="shared" si="13"/>
        <v>0.3</v>
      </c>
      <c r="K93" s="3">
        <f t="shared" si="14"/>
        <v>0.3</v>
      </c>
    </row>
    <row r="94" spans="1:16" ht="12.75">
      <c r="A94" s="2">
        <v>44228</v>
      </c>
      <c r="B94">
        <v>10</v>
      </c>
      <c r="C94">
        <v>0</v>
      </c>
      <c r="D94">
        <v>1</v>
      </c>
      <c r="E94">
        <f t="shared" si="10"/>
        <v>9</v>
      </c>
      <c r="F94" s="5">
        <f t="shared" si="11"/>
        <v>-1</v>
      </c>
      <c r="G94" s="3">
        <f t="shared" si="12"/>
        <v>0.10526315789473684</v>
      </c>
      <c r="H94" s="3">
        <f>(D93+D94)/(($B$93+E94)/2)</f>
        <v>0.10526315789473684</v>
      </c>
      <c r="I94" s="3">
        <f>(D87+D88+D89+D90+D91+D92+D93+D94)/(($B$87+E94)/2)</f>
        <v>0.3157894736842105</v>
      </c>
      <c r="J94" s="3">
        <f t="shared" si="13"/>
        <v>0.42105263157894735</v>
      </c>
      <c r="K94" s="3">
        <f t="shared" si="14"/>
        <v>0.42105263157894735</v>
      </c>
      <c r="L94">
        <v>1</v>
      </c>
      <c r="P94" s="6"/>
    </row>
    <row r="95" spans="1:16" ht="12.75">
      <c r="A95" s="2">
        <v>44256</v>
      </c>
      <c r="B95">
        <v>9</v>
      </c>
      <c r="C95">
        <v>1</v>
      </c>
      <c r="D95">
        <v>0</v>
      </c>
      <c r="E95">
        <f t="shared" si="10"/>
        <v>10</v>
      </c>
      <c r="F95" s="5">
        <f t="shared" si="11"/>
        <v>1</v>
      </c>
      <c r="G95" s="3">
        <f t="shared" si="12"/>
        <v>0</v>
      </c>
      <c r="H95" s="3">
        <f>(D93+D94+D95)/(($B$93+E95)/2)</f>
        <v>0.1</v>
      </c>
      <c r="I95" s="3">
        <f>(D87+D88+D89+D90+D91+D92+D93+D94+D95)/(($B$87+E95)/2)</f>
        <v>0.3</v>
      </c>
      <c r="J95" s="3">
        <f t="shared" si="13"/>
        <v>0.3157894736842105</v>
      </c>
      <c r="K95" s="3">
        <f t="shared" si="14"/>
        <v>0.3157894736842105</v>
      </c>
      <c r="P95" s="6"/>
    </row>
    <row r="96" spans="1:11" ht="12.75">
      <c r="A96" s="2">
        <v>44287</v>
      </c>
      <c r="B96">
        <v>10</v>
      </c>
      <c r="C96">
        <v>0</v>
      </c>
      <c r="D96">
        <v>0</v>
      </c>
      <c r="E96">
        <f t="shared" si="10"/>
        <v>10</v>
      </c>
      <c r="F96" s="5">
        <f t="shared" si="11"/>
        <v>0</v>
      </c>
      <c r="G96" s="3">
        <f t="shared" si="12"/>
        <v>0</v>
      </c>
      <c r="H96" s="3">
        <f>(D93+D94+D95+D96)/(($B$93+E96)/2)</f>
        <v>0.1</v>
      </c>
      <c r="I96" s="3">
        <f>(D87+D88+D89+D90+D91+D92+D93+D94+D95+D96)/(($B$87+E96)/2)</f>
        <v>0.3</v>
      </c>
      <c r="J96" s="3">
        <f t="shared" si="13"/>
        <v>0.3157894736842105</v>
      </c>
      <c r="K96" s="3">
        <f t="shared" si="14"/>
        <v>0.3157894736842105</v>
      </c>
    </row>
    <row r="97" spans="1:11" ht="12.75">
      <c r="A97" s="2">
        <v>44317</v>
      </c>
      <c r="B97">
        <v>10</v>
      </c>
      <c r="C97">
        <v>0</v>
      </c>
      <c r="D97">
        <v>0</v>
      </c>
      <c r="E97">
        <f t="shared" si="10"/>
        <v>10</v>
      </c>
      <c r="F97" s="5">
        <f t="shared" si="11"/>
        <v>0</v>
      </c>
      <c r="G97" s="3">
        <f t="shared" si="12"/>
        <v>0</v>
      </c>
      <c r="H97" s="3">
        <f>(D93+D94+D95+D96+D97)/(($B$93+E97)/2)</f>
        <v>0.1</v>
      </c>
      <c r="I97" s="3">
        <f>(D87+D88+D89+D90+D91+D92+D93+D94+D95+D96+D97)/(($B$87+E97)/2)</f>
        <v>0.3</v>
      </c>
      <c r="J97" s="3">
        <f t="shared" si="13"/>
        <v>0.3</v>
      </c>
      <c r="K97" s="3">
        <f t="shared" si="14"/>
        <v>0.3</v>
      </c>
    </row>
    <row r="98" spans="1:11" ht="12.75">
      <c r="A98" s="2">
        <v>44348</v>
      </c>
      <c r="B98">
        <v>10</v>
      </c>
      <c r="C98">
        <v>0</v>
      </c>
      <c r="D98">
        <v>0</v>
      </c>
      <c r="E98">
        <f t="shared" si="10"/>
        <v>10</v>
      </c>
      <c r="F98" s="5">
        <f t="shared" si="11"/>
        <v>0</v>
      </c>
      <c r="G98" s="3">
        <f t="shared" si="12"/>
        <v>0</v>
      </c>
      <c r="H98" s="3">
        <f>(D93+D94+D95+D96+D97+D98)/(($B$93+E98)/2)</f>
        <v>0.1</v>
      </c>
      <c r="I98" s="3">
        <f>(D87+D88+D89+D90+D91+D92+D93+D94+D95+D96+D97+D98)/(($B$87+E98)/2)</f>
        <v>0.3</v>
      </c>
      <c r="J98" s="3">
        <f t="shared" si="13"/>
        <v>0.3</v>
      </c>
      <c r="K98" s="3">
        <f t="shared" si="14"/>
        <v>0.3</v>
      </c>
    </row>
    <row r="99" spans="1:11" ht="12.75">
      <c r="A99" s="2">
        <v>44378</v>
      </c>
      <c r="B99">
        <v>10</v>
      </c>
      <c r="C99">
        <v>0</v>
      </c>
      <c r="D99">
        <v>0</v>
      </c>
      <c r="E99">
        <f t="shared" si="10"/>
        <v>10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0.1</v>
      </c>
      <c r="I99" s="3">
        <f>(D99)/(($B$99+E99)/2)</f>
        <v>0</v>
      </c>
      <c r="J99" s="3">
        <f t="shared" si="13"/>
        <v>0.3</v>
      </c>
      <c r="K99" s="3">
        <f t="shared" si="14"/>
        <v>0.3</v>
      </c>
    </row>
    <row r="100" spans="1:11" ht="12.75">
      <c r="A100" s="2">
        <v>44409</v>
      </c>
      <c r="B100">
        <v>10</v>
      </c>
      <c r="C100">
        <v>0</v>
      </c>
      <c r="D100">
        <v>0</v>
      </c>
      <c r="E100">
        <f t="shared" si="10"/>
        <v>10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0.1</v>
      </c>
      <c r="I100" s="3">
        <f>(D99+D100)/(($B$99+E100)/2)</f>
        <v>0</v>
      </c>
      <c r="J100" s="3">
        <f t="shared" si="13"/>
        <v>0.21052631578947367</v>
      </c>
      <c r="K100" s="3">
        <f t="shared" si="14"/>
        <v>0.21052631578947367</v>
      </c>
    </row>
    <row r="101" spans="1:16" ht="12.75">
      <c r="A101" s="2">
        <v>44440</v>
      </c>
      <c r="B101">
        <v>10</v>
      </c>
      <c r="C101">
        <v>0</v>
      </c>
      <c r="D101">
        <v>1</v>
      </c>
      <c r="E101">
        <f t="shared" si="10"/>
        <v>9</v>
      </c>
      <c r="F101" s="5">
        <f t="shared" si="11"/>
        <v>-1</v>
      </c>
      <c r="G101" s="3">
        <f t="shared" si="12"/>
        <v>0.10526315789473684</v>
      </c>
      <c r="H101" s="3">
        <f>(D93+D94+D95+D96+D97+D98+D99+D100+D101)/(($B$93+E101)/2)</f>
        <v>0.21052631578947367</v>
      </c>
      <c r="I101" s="3">
        <f>(D99+D100+D101)/(($B$99+E101)/2)</f>
        <v>0.10526315789473684</v>
      </c>
      <c r="J101" s="3">
        <f t="shared" si="13"/>
        <v>0.3333333333333333</v>
      </c>
      <c r="K101" s="3">
        <f t="shared" si="14"/>
        <v>0.3333333333333333</v>
      </c>
      <c r="L101">
        <v>1</v>
      </c>
      <c r="P101" s="6"/>
    </row>
    <row r="102" spans="1:16" ht="12.75">
      <c r="A102" s="2">
        <v>44470</v>
      </c>
      <c r="B102">
        <v>9</v>
      </c>
      <c r="C102">
        <v>0</v>
      </c>
      <c r="D102">
        <v>1</v>
      </c>
      <c r="E102">
        <f t="shared" si="10"/>
        <v>8</v>
      </c>
      <c r="F102" s="5">
        <f t="shared" si="11"/>
        <v>-1</v>
      </c>
      <c r="G102" s="3">
        <f t="shared" si="12"/>
        <v>0.11764705882352941</v>
      </c>
      <c r="H102" s="3">
        <f>(D93+D94+D95+D96+D97+D98+D99+D100+D101+D102)/(($B$93+E102)/2)</f>
        <v>0.3333333333333333</v>
      </c>
      <c r="I102" s="3">
        <f>(D99+D100+D101+D102)/(($B$99+E102)/2)</f>
        <v>0.2222222222222222</v>
      </c>
      <c r="J102" s="3">
        <f t="shared" si="13"/>
        <v>0.47058823529411764</v>
      </c>
      <c r="K102" s="3">
        <f t="shared" si="14"/>
        <v>0.35294117647058826</v>
      </c>
      <c r="M102">
        <v>1</v>
      </c>
      <c r="P102" s="6"/>
    </row>
    <row r="103" spans="1:11" ht="12.75">
      <c r="A103" s="2">
        <v>44501</v>
      </c>
      <c r="B103">
        <v>8</v>
      </c>
      <c r="C103">
        <v>1</v>
      </c>
      <c r="D103">
        <v>0</v>
      </c>
      <c r="E103">
        <f t="shared" si="10"/>
        <v>9</v>
      </c>
      <c r="F103" s="5">
        <f t="shared" si="11"/>
        <v>1</v>
      </c>
      <c r="G103" s="3">
        <f t="shared" si="12"/>
        <v>0</v>
      </c>
      <c r="H103" s="3">
        <f>(D93+D94+D95+D96+D97+D98+D99+D100+D101+D102+D103)/(($B$93+E103)/2)</f>
        <v>0.3157894736842105</v>
      </c>
      <c r="I103" s="3">
        <f>(D99+D100+D101+D102+D103)/(($B$99+E103)/2)</f>
        <v>0.21052631578947367</v>
      </c>
      <c r="J103" s="3">
        <f t="shared" si="13"/>
        <v>0.3333333333333333</v>
      </c>
      <c r="K103" s="3">
        <f t="shared" si="14"/>
        <v>0.2222222222222222</v>
      </c>
    </row>
    <row r="104" spans="1:11" ht="12.75">
      <c r="A104" s="2">
        <v>44531</v>
      </c>
      <c r="E104">
        <f t="shared" si="10"/>
        <v>0</v>
      </c>
      <c r="F104" s="5">
        <f t="shared" si="11"/>
        <v>0</v>
      </c>
      <c r="G104" s="3" t="e">
        <f t="shared" si="12"/>
        <v>#DIV/0!</v>
      </c>
      <c r="H104" s="3">
        <f>(D93+D94+D95+D96+D97+D98+D99+D100+D101+D102+D103+D104)/(($B$93+E104)/2)</f>
        <v>0.6</v>
      </c>
      <c r="I104" s="3">
        <f>(D99+D100+D101+D102+D103+D104)/(($B$99+E104)/2)</f>
        <v>0.4</v>
      </c>
      <c r="J104" s="3">
        <f t="shared" si="13"/>
        <v>0.6</v>
      </c>
      <c r="K104" s="3">
        <f t="shared" si="14"/>
        <v>0.4</v>
      </c>
    </row>
    <row r="105" spans="1:11" ht="12.75">
      <c r="A105" s="2">
        <v>44562</v>
      </c>
      <c r="E105">
        <f t="shared" si="10"/>
        <v>0</v>
      </c>
      <c r="F105" s="5">
        <f t="shared" si="11"/>
        <v>0</v>
      </c>
      <c r="G105" s="3" t="e">
        <f t="shared" si="12"/>
        <v>#DIV/0!</v>
      </c>
      <c r="H105" s="3" t="e">
        <f>(D105)/(($B$105+E105)/2)</f>
        <v>#DIV/0!</v>
      </c>
      <c r="I105" s="3">
        <f>(D99+D100+D101+D102+D103+D104+D105)/(($B$99+E105)/2)</f>
        <v>0.4</v>
      </c>
      <c r="J105" s="3">
        <f t="shared" si="13"/>
        <v>0.6</v>
      </c>
      <c r="K105" s="3">
        <f t="shared" si="14"/>
        <v>0.4</v>
      </c>
    </row>
    <row r="106" spans="1:11" ht="12.75">
      <c r="A106" s="2">
        <v>44593</v>
      </c>
      <c r="E106">
        <f t="shared" si="10"/>
        <v>0</v>
      </c>
      <c r="F106" s="5">
        <f t="shared" si="11"/>
        <v>0</v>
      </c>
      <c r="G106" s="3" t="e">
        <f t="shared" si="12"/>
        <v>#DIV/0!</v>
      </c>
      <c r="H106" s="3" t="e">
        <f>(D105+D106)/(($B$105+E106)/2)</f>
        <v>#DIV/0!</v>
      </c>
      <c r="I106" s="3">
        <f>(D99+D100+D101+D102+D103+D104+D105+D106)/(($B$99+E106)/2)</f>
        <v>0.4</v>
      </c>
      <c r="J106" s="3">
        <f t="shared" si="13"/>
        <v>0.4444444444444444</v>
      </c>
      <c r="K106" s="3">
        <f t="shared" si="14"/>
        <v>0.2222222222222222</v>
      </c>
    </row>
    <row r="107" spans="1:11" ht="12.75">
      <c r="A107" s="2">
        <v>44621</v>
      </c>
      <c r="E107">
        <f t="shared" si="10"/>
        <v>0</v>
      </c>
      <c r="F107" s="5">
        <f t="shared" si="11"/>
        <v>0</v>
      </c>
      <c r="G107" s="3" t="e">
        <f t="shared" si="12"/>
        <v>#DIV/0!</v>
      </c>
      <c r="H107" s="3" t="e">
        <f>(D105+D106+D107)/(($B$105+E107)/2)</f>
        <v>#DIV/0!</v>
      </c>
      <c r="I107" s="3">
        <f>(D99+D100+D101+D102+D103+D104+D105+D106+D107)/(($B$99+E107)/2)</f>
        <v>0.4</v>
      </c>
      <c r="J107" s="3">
        <f t="shared" si="13"/>
        <v>0.4</v>
      </c>
      <c r="K107" s="3">
        <f t="shared" si="14"/>
        <v>0.2</v>
      </c>
    </row>
    <row r="108" spans="1:11" ht="12.75">
      <c r="A108" s="2">
        <v>44652</v>
      </c>
      <c r="E108">
        <f t="shared" si="10"/>
        <v>0</v>
      </c>
      <c r="F108" s="5">
        <f t="shared" si="11"/>
        <v>0</v>
      </c>
      <c r="G108" s="3" t="e">
        <f t="shared" si="12"/>
        <v>#DIV/0!</v>
      </c>
      <c r="H108" s="3" t="e">
        <f>(D105+D106+D107+D108)/(($B$105+E108)/2)</f>
        <v>#DIV/0!</v>
      </c>
      <c r="I108" s="3">
        <f>(D99+D100+D101+D102+D103+D104+D105+D106+D107+D108)/(($B$99+E108)/2)</f>
        <v>0.4</v>
      </c>
      <c r="J108" s="3">
        <f t="shared" si="13"/>
        <v>0.4</v>
      </c>
      <c r="K108" s="3">
        <f t="shared" si="14"/>
        <v>0.2</v>
      </c>
    </row>
    <row r="109" spans="1:11" ht="12.75">
      <c r="A109" s="2">
        <v>44682</v>
      </c>
      <c r="E109">
        <f t="shared" si="10"/>
        <v>0</v>
      </c>
      <c r="F109" s="5">
        <f t="shared" si="11"/>
        <v>0</v>
      </c>
      <c r="G109" s="3" t="e">
        <f t="shared" si="12"/>
        <v>#DIV/0!</v>
      </c>
      <c r="H109" s="3" t="e">
        <f>(D105+D106+D107+D108+D109)/(($B$105+E109)/2)</f>
        <v>#DIV/0!</v>
      </c>
      <c r="I109" s="3">
        <f>(D99+D100+D101+D102+D103+D104+D105+D106+D107+D108+D109)/(($B$99+E109)/2)</f>
        <v>0.4</v>
      </c>
      <c r="J109" s="3">
        <f t="shared" si="13"/>
        <v>0.4</v>
      </c>
      <c r="K109" s="3">
        <f t="shared" si="14"/>
        <v>0.2</v>
      </c>
    </row>
    <row r="110" spans="1:11" ht="12.75">
      <c r="A110" s="2">
        <v>44713</v>
      </c>
      <c r="E110">
        <f t="shared" si="10"/>
        <v>0</v>
      </c>
      <c r="F110" s="5">
        <f t="shared" si="11"/>
        <v>0</v>
      </c>
      <c r="G110" s="3" t="e">
        <f t="shared" si="12"/>
        <v>#DIV/0!</v>
      </c>
      <c r="H110" s="3" t="e">
        <f>(D105+D106+D107+D108+D109+D110)/(($B$105+E110)/2)</f>
        <v>#DIV/0!</v>
      </c>
      <c r="I110" s="3">
        <f>(D99+D100+D101+D102+D103+D104+D105+D106+D107+D108+D109+D110)/(($B$99+E110)/2)</f>
        <v>0.4</v>
      </c>
      <c r="J110" s="3">
        <f t="shared" si="13"/>
        <v>0.4</v>
      </c>
      <c r="K110" s="3">
        <f t="shared" si="14"/>
        <v>0.2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Children's Home Society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dawn.mcmanus</dc:creator>
  <cp:keywords/>
  <dc:description/>
  <cp:lastModifiedBy>Patrick Hollida</cp:lastModifiedBy>
  <cp:lastPrinted>2009-07-02T17:17:53Z</cp:lastPrinted>
  <dcterms:created xsi:type="dcterms:W3CDTF">2003-07-07T15:38:51Z</dcterms:created>
  <dcterms:modified xsi:type="dcterms:W3CDTF">2021-12-14T16:35:41Z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Wayne Harwell</vt:lpwstr>
  </property>
  <property fmtid="{D5CDD505-2E9C-101B-9397-08002B2CF9AE}" pid="3" name="Order">
    <vt:lpwstr>102600.000000000</vt:lpwstr>
  </property>
  <property fmtid="{D5CDD505-2E9C-101B-9397-08002B2CF9AE}" pid="4" name="display_urn:schemas-microsoft-com:office:office#Author">
    <vt:lpwstr>Wayne Harwell</vt:lpwstr>
  </property>
  <property fmtid="{D5CDD505-2E9C-101B-9397-08002B2CF9AE}" pid="5" name="ContentTypeId">
    <vt:lpwstr>0x010100EDFE5EEBFFB0574EAAFB5F48E4D7905E</vt:lpwstr>
  </property>
</Properties>
</file>