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05" tabRatio="882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<sst xmlns="http://schemas.openxmlformats.org/spreadsheetml/2006/main" count="186" uniqueCount="16">
  <si>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</si>
  <si>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</si>
  <si>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</si>
  <si>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</si>
  <si>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</si>
  <si>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</si>
  <si>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</si>
  <si>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</si>
  <si>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</si>
  <si>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</si>
  <si>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</si>
  <si>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</si>
  <si>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</si>
  <si>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</si>
  <si>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7/2/22 - 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</si>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</sst>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4" sqref="O24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1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</row>
    <row r="16" spans="1:13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</row>
    <row r="17" spans="1:13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</row>
    <row r="18" spans="1:13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3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</row>
    <row r="23" spans="1:13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</row>
    <row r="24" spans="1:13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</row>
    <row r="25" spans="1:13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3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3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</row>
    <row r="30" spans="1:13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</row>
    <row r="31" spans="1:13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</row>
    <row r="32" spans="1:13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</row>
    <row r="33" spans="1:13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</row>
    <row r="34" spans="1:13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</row>
    <row r="35" spans="1:13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</row>
    <row r="36" spans="1:12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</row>
    <row r="37" spans="1:13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</row>
    <row r="38" spans="1:13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</row>
    <row r="39" spans="1:13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</row>
    <row r="40" spans="1:12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</row>
    <row r="41" spans="1:12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</row>
    <row r="42" spans="1:12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</row>
    <row r="43" spans="1:13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</row>
    <row r="44" spans="1:12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2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</row>
    <row r="47" spans="1:12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</row>
    <row r="48" spans="1:12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</row>
    <row r="49" spans="1:12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</row>
    <row r="50" spans="1:12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</row>
    <row r="51" spans="1:12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</row>
    <row r="52" spans="1:13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</row>
    <row r="53" spans="1:12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</row>
    <row r="54" spans="1:13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</row>
    <row r="55" spans="1:12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</row>
    <row r="56" spans="1:12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</row>
    <row r="57" spans="1:12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</row>
    <row r="58" spans="1:15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</row>
    <row r="59" spans="1:15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</row>
    <row r="60" spans="1:12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</row>
    <row r="61" spans="1:13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</row>
    <row r="62" spans="1:13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</row>
    <row r="63" spans="1:12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</row>
    <row r="64" spans="1:13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</row>
    <row r="65" spans="1:13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</row>
    <row r="66" spans="1:13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</row>
    <row r="67" spans="1:12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3" ht="12.75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10</v>
      </c>
      <c r="D113">
        <v>3</v>
      </c>
      <c r="E113" s="16">
        <f t="shared" si="18"/>
        <v>163.5</v>
      </c>
      <c r="F113" s="17">
        <f t="shared" si="19"/>
        <v>7</v>
      </c>
      <c r="G113" s="18">
        <f t="shared" si="20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21"/>
        <v>0.7237479806138933</v>
      </c>
      <c r="K113" s="18">
        <f t="shared" si="22"/>
        <v>0.6849757673667205</v>
      </c>
      <c r="L113">
        <v>3</v>
      </c>
    </row>
    <row r="114" spans="1:13" ht="12.75">
      <c r="A114" s="2">
        <v>44835</v>
      </c>
      <c r="B114">
        <v>163.5</v>
      </c>
      <c r="C114">
        <v>6</v>
      </c>
      <c r="D114">
        <v>8</v>
      </c>
      <c r="E114" s="16">
        <f t="shared" si="18"/>
        <v>161.5</v>
      </c>
      <c r="F114" s="17">
        <f t="shared" si="19"/>
        <v>-2</v>
      </c>
      <c r="G114" s="18">
        <f t="shared" si="20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21"/>
        <v>0.7074380165289256</v>
      </c>
      <c r="K114" s="18">
        <f t="shared" si="22"/>
        <v>0.6743801652892562</v>
      </c>
      <c r="L114">
        <v>7</v>
      </c>
      <c r="M114">
        <v>1</v>
      </c>
    </row>
    <row r="115" spans="1:13" ht="12.75">
      <c r="A115" s="2">
        <v>44866</v>
      </c>
      <c r="B115">
        <v>161.5</v>
      </c>
      <c r="C115">
        <v>5</v>
      </c>
      <c r="D115">
        <v>9</v>
      </c>
      <c r="E115" s="16">
        <f t="shared" si="18"/>
        <v>157.5</v>
      </c>
      <c r="F115" s="17">
        <f t="shared" si="19"/>
        <v>-4</v>
      </c>
      <c r="G115" s="18">
        <f t="shared" si="20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21"/>
        <v>0.7172413793103448</v>
      </c>
      <c r="K115" s="18">
        <f t="shared" si="22"/>
        <v>0.6689655172413793</v>
      </c>
      <c r="L115">
        <v>7</v>
      </c>
      <c r="M115">
        <v>2</v>
      </c>
    </row>
    <row r="116" spans="1:12" ht="12.75">
      <c r="A116" s="2">
        <v>44896</v>
      </c>
      <c r="B116">
        <v>157.5</v>
      </c>
      <c r="C116">
        <v>6</v>
      </c>
      <c r="D116">
        <v>7</v>
      </c>
      <c r="E116" s="16">
        <f t="shared" si="18"/>
        <v>156.5</v>
      </c>
      <c r="F116" s="17">
        <f t="shared" si="19"/>
        <v>-1</v>
      </c>
      <c r="G116" s="18">
        <f t="shared" si="20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21"/>
        <v>0.6898954703832753</v>
      </c>
      <c r="K116" s="18">
        <f t="shared" si="22"/>
        <v>0.6411149825783972</v>
      </c>
      <c r="L116">
        <v>7</v>
      </c>
    </row>
    <row r="117" spans="1:12" ht="12.75">
      <c r="A117" s="2">
        <v>44927</v>
      </c>
      <c r="B117">
        <v>156.5</v>
      </c>
      <c r="C117">
        <v>12</v>
      </c>
      <c r="D117">
        <v>9</v>
      </c>
      <c r="E117" s="16">
        <f>B117+C117-D117</f>
        <v>159.5</v>
      </c>
      <c r="F117" s="17">
        <f>C117-D117</f>
        <v>3</v>
      </c>
      <c r="G117" s="18">
        <f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>(D106+D107+D108+D109+D110+D111+D112+D113+D114+D115+D116+D117)/((B106+E117)/2)</f>
        <v>0.6872852233676976</v>
      </c>
      <c r="K117" s="18">
        <f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.75">
      <c r="A118" s="2">
        <v>44958</v>
      </c>
      <c r="B118">
        <v>159.5</v>
      </c>
      <c r="C118">
        <v>4</v>
      </c>
      <c r="D118">
        <v>12</v>
      </c>
      <c r="E118" s="16">
        <f>B118+C118-D118</f>
        <v>151.5</v>
      </c>
      <c r="F118" s="17">
        <f>C118-D118</f>
        <v>-8</v>
      </c>
      <c r="G118" s="18">
        <f>D118/((B118+E118)/2)</f>
        <v>0.07717041800643087</v>
      </c>
      <c r="H118" s="18">
        <f>(D117+D118)/(($B$117+E118)/2)</f>
        <v>0.13636363636363635</v>
      </c>
      <c r="I118" s="18">
        <f>(D111+D112+D113+D114+D115+D116+D117+D118)/(($B$111+E118)/2)</f>
        <v>0.41216216216216217</v>
      </c>
      <c r="J118" s="18">
        <f>(D107+D108+D109+D110+D111+D112+D113+D114+D115+D116+D117+D118)/((B107+E118)/2)</f>
        <v>0.7272727272727273</v>
      </c>
      <c r="K118" s="18">
        <f>((L107-O107)+(L108-O108)+(L109-O109)+(L110-O110)+(L111-O111)+(L112-O112)+(L113-O113)+(L114-O114)+(L115-O115)+(L116-O116)+(L117-O117)+(L118-O118))/((B107+E118)/2)</f>
        <v>0.6763636363636364</v>
      </c>
      <c r="L118">
        <v>12</v>
      </c>
    </row>
    <row r="119" spans="1:13" ht="12.75">
      <c r="A119" s="2">
        <v>44986</v>
      </c>
      <c r="B119">
        <v>151.5</v>
      </c>
      <c r="C119">
        <v>6</v>
      </c>
      <c r="D119">
        <v>8</v>
      </c>
      <c r="E119" s="16">
        <f>B119+C119-D119</f>
        <v>149.5</v>
      </c>
      <c r="F119" s="17">
        <f>C119-D119</f>
        <v>-2</v>
      </c>
      <c r="G119" s="18">
        <f>D119/((B119+E119)/2)</f>
        <v>0.053156146179401995</v>
      </c>
      <c r="H119" s="18">
        <f>(D117+D118+D119)/(($B$117+E119)/2)</f>
        <v>0.1895424836601307</v>
      </c>
      <c r="I119" s="18">
        <f>(D111+D112+D113+D114+D115+D116+D117+D118+D119)/(($B$111+E119)/2)</f>
        <v>0.46938775510204084</v>
      </c>
      <c r="J119" s="18">
        <f>(D108+D109+D110+D111+D112+D113+D114+D115+D116+D117+D118+D119)/((B108+E119)/2)</f>
        <v>0.7481481481481481</v>
      </c>
      <c r="K119" s="18">
        <f>((L108-O108)+(L109-O109)+(L110-O110)+(L111-O111)+(L112-O112)+(L113-O113)+(L114-O114)+(L115-O115)+(L116-O116)+(L117-O117)+(L118-O118)+(L119-O119))/((B108+E119)/2)</f>
        <v>0.6888888888888889</v>
      </c>
      <c r="L119">
        <v>6</v>
      </c>
      <c r="M119">
        <v>2</v>
      </c>
    </row>
    <row r="120" spans="1:13" ht="12.75">
      <c r="A120" s="2">
        <v>45017</v>
      </c>
      <c r="B120">
        <v>149.5</v>
      </c>
      <c r="C120">
        <v>5</v>
      </c>
      <c r="D120">
        <v>7</v>
      </c>
      <c r="E120" s="16">
        <f>B120+C120-D120</f>
        <v>147.5</v>
      </c>
      <c r="F120" s="17">
        <f>C120-D120</f>
        <v>-2</v>
      </c>
      <c r="G120" s="18">
        <f>D120/((B120+E120)/2)</f>
        <v>0.04713804713804714</v>
      </c>
      <c r="H120" s="18">
        <f>(D117+D118+D119+D120)/(($B$117+E120)/2)</f>
        <v>0.23684210526315788</v>
      </c>
      <c r="I120" s="18">
        <f>(D111+D112+D113+D114+D115+D116+D117+D118+D119+D120)/(($B$111+E120)/2)</f>
        <v>0.5205479452054794</v>
      </c>
      <c r="J120" s="18">
        <f>(D109+D110+D111+D112+D113+D114+D115+D116+D117+D118+D119+D120)/((B109+E120)/2)</f>
        <v>0.7326007326007326</v>
      </c>
      <c r="K120" s="18">
        <f>((L109-O109)+(L110-O110)+(L111-O111)+(L112-O112)+(L113-O113)+(L114-O114)+(L115-O115)+(L116-O116)+(L117-O117)+(L118-O118)+(L119-O119)+(L120-O120))/((B109+E120)/2)</f>
        <v>0.6666666666666666</v>
      </c>
      <c r="L120">
        <v>6</v>
      </c>
      <c r="M120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pane xSplit="1" ySplit="2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P26" sqref="A26:P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5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3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3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</row>
    <row r="21" spans="1:13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</row>
    <row r="22" spans="1:13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</row>
    <row r="23" spans="1:13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</row>
    <row r="24" spans="1:13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</row>
    <row r="25" spans="1:13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</row>
    <row r="26" spans="1:13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</row>
    <row r="27" spans="1:13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</row>
    <row r="28" spans="1:13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3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</row>
    <row r="31" spans="1:13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</row>
    <row r="32" spans="1:13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</row>
    <row r="33" spans="1:13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</row>
    <row r="34" spans="1:13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</row>
    <row r="35" spans="1:13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3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</row>
    <row r="38" spans="1:12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</row>
    <row r="39" spans="1:12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</row>
    <row r="40" spans="1:12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2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2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2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</row>
    <row r="49" spans="1:12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</row>
    <row r="50" spans="1:12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2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2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</row>
    <row r="57" spans="1:12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</row>
    <row r="58" spans="1:12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</row>
    <row r="59" spans="1:12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</row>
    <row r="60" spans="1:12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</row>
    <row r="61" spans="1:13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</row>
    <row r="62" spans="1:13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</row>
    <row r="63" spans="1:12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</row>
    <row r="64" spans="1:12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</row>
    <row r="65" spans="1:13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</row>
    <row r="66" spans="1:12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</row>
    <row r="67" spans="1:12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</row>
    <row r="68" spans="1:12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</row>
    <row r="69" spans="1:13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</row>
    <row r="70" spans="1:13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</row>
    <row r="71" spans="1:12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</row>
    <row r="72" spans="1:12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</row>
    <row r="73" spans="1:13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2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</row>
    <row r="76" spans="1:12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</row>
    <row r="77" spans="1:12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</row>
    <row r="78" spans="1:12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</row>
    <row r="79" spans="1:12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</row>
    <row r="80" spans="1:12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</row>
    <row r="81" spans="1:12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</row>
    <row r="82" spans="1:12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</row>
    <row r="83" spans="1:13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2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</row>
    <row r="86" spans="1:12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</row>
    <row r="87" spans="1:12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2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</row>
    <row r="90" spans="1:12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</row>
    <row r="91" spans="1:12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</row>
    <row r="92" spans="1:12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</row>
    <row r="93" spans="1:12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</row>
    <row r="94" spans="1:13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</row>
    <row r="95" spans="1:12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</row>
    <row r="96" spans="1:12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2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</row>
    <row r="100" spans="1:12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</row>
    <row r="101" spans="1:12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</row>
    <row r="102" spans="1:12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</row>
    <row r="103" spans="1:12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</row>
    <row r="104" spans="1:12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</row>
    <row r="105" spans="1:12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</row>
    <row r="106" spans="1:12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</row>
    <row r="107" spans="1:12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</row>
    <row r="108" spans="1:12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</row>
    <row r="109" spans="1:12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</row>
    <row r="110" spans="1:13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</row>
    <row r="111" spans="1:12" ht="12.75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</row>
    <row r="112" spans="1:12" ht="12.75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</row>
    <row r="113" spans="1:12" ht="12.75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</row>
    <row r="114" spans="1:12" ht="12.75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</row>
    <row r="115" spans="1:12" ht="12.75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</row>
    <row r="116" spans="1:12" ht="12.75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</row>
    <row r="117" spans="1:12" ht="12.75">
      <c r="A117" s="2">
        <v>44927</v>
      </c>
      <c r="B117">
        <v>45</v>
      </c>
      <c r="C117">
        <v>4</v>
      </c>
      <c r="D117">
        <v>2</v>
      </c>
      <c r="E117">
        <f>B117+C117-D117</f>
        <v>47</v>
      </c>
      <c r="F117" s="5">
        <f>C117-D117</f>
        <v>2</v>
      </c>
      <c r="G117" s="3">
        <f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>(D106+D107+D108+D109+D110+D111+D112+D113+D114+D115+D116+D117)/((B106+E117)/2)</f>
        <v>0.7640449438202247</v>
      </c>
      <c r="K117" s="3">
        <f>((L106-O106)+(L107-O107)+(L108-O108)+(L109-O109)+(L110-O110)+(L111-O111)+(L112-O112)+(L113-O113)+(L114-O114)+(L115-O115)+(L116-O116)+(L117-O117))/((B106+E117)/2)</f>
        <v>0.7415730337078652</v>
      </c>
      <c r="L117">
        <v>2</v>
      </c>
    </row>
    <row r="118" spans="1:12" ht="12.75">
      <c r="A118" s="2">
        <v>44958</v>
      </c>
      <c r="B118">
        <v>47</v>
      </c>
      <c r="C118">
        <v>2</v>
      </c>
      <c r="D118">
        <v>2</v>
      </c>
      <c r="E118">
        <f>B118+C118-D118</f>
        <v>47</v>
      </c>
      <c r="F118" s="5">
        <f>C118-D118</f>
        <v>0</v>
      </c>
      <c r="G118" s="3">
        <f>D118/((B118+E118)/2)</f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>(D107+D108+D109+D110+D111+D112+D113+D114+D115+D116+D117+D118)/((B107+E118)/2)</f>
        <v>0.7586206896551724</v>
      </c>
      <c r="K118" s="3">
        <f>((L107-O107)+(L108-O108)+(L109-O109)+(L110-O110)+(L111-O111)+(L112-O112)+(L113-O113)+(L114-O114)+(L115-O115)+(L116-O116)+(L117-O117)+(L118-O118))/((B107+E118)/2)</f>
        <v>0.735632183908046</v>
      </c>
      <c r="L118">
        <v>2</v>
      </c>
    </row>
    <row r="119" spans="1:12" ht="12.75">
      <c r="A119" s="2">
        <v>44986</v>
      </c>
      <c r="B119">
        <v>47</v>
      </c>
      <c r="C119">
        <v>1</v>
      </c>
      <c r="D119">
        <v>1</v>
      </c>
      <c r="E119">
        <f>B119+C119-D119</f>
        <v>47</v>
      </c>
      <c r="F119" s="5">
        <f>C119-D119</f>
        <v>0</v>
      </c>
      <c r="G119" s="3">
        <f>D119/((B119+E119)/2)</f>
        <v>0.02127659574468085</v>
      </c>
      <c r="H119" s="3">
        <f>(D117+D118+D119)/(($B$117+E119)/2)</f>
        <v>0.10869565217391304</v>
      </c>
      <c r="I119" s="3">
        <f>(D111+D112+D113+D114+D115+D116+D117+D118+D119)/(($B$111+E119)/2)</f>
        <v>0.43956043956043955</v>
      </c>
      <c r="J119" s="3">
        <f>(D108+D109+D110+D111+D112+D113+D114+D115+D116+D117+D118+D119)/((B108+E119)/2)</f>
        <v>0.7415730337078652</v>
      </c>
      <c r="K119" s="3">
        <f>((L108-O108)+(L109-O109)+(L110-O110)+(L111-O111)+(L112-O112)+(L113-O113)+(L114-O114)+(L115-O115)+(L116-O116)+(L117-O117)+(L118-O118)+(L119-O119))/((B108+E119)/2)</f>
        <v>0.7191011235955056</v>
      </c>
      <c r="L119">
        <v>1</v>
      </c>
    </row>
    <row r="120" spans="1:13" ht="12.75">
      <c r="A120" s="2">
        <v>45017</v>
      </c>
      <c r="B120">
        <v>47</v>
      </c>
      <c r="C120">
        <v>1</v>
      </c>
      <c r="D120">
        <v>4</v>
      </c>
      <c r="E120">
        <f>B120+C120-D120</f>
        <v>44</v>
      </c>
      <c r="F120" s="5">
        <f>C120-D120</f>
        <v>-3</v>
      </c>
      <c r="G120" s="3">
        <f>D120/((B120+E120)/2)</f>
        <v>0.08791208791208792</v>
      </c>
      <c r="H120" s="3">
        <f>(D117+D118+D119+D120)/(($B$117+E120)/2)</f>
        <v>0.20224719101123595</v>
      </c>
      <c r="I120" s="3">
        <f>(D111+D112+D113+D114+D115+D116+D117+D118+D119+D120)/(($B$111+E120)/2)</f>
        <v>0.5454545454545454</v>
      </c>
      <c r="J120" s="3">
        <f>(D109+D110+D111+D112+D113+D114+D115+D116+D117+D118+D119+D120)/((B109+E120)/2)</f>
        <v>0.8095238095238095</v>
      </c>
      <c r="K120" s="3">
        <f>((L109-O109)+(L110-O110)+(L111-O111)+(L112-O112)+(L113-O113)+(L114-O114)+(L115-O115)+(L116-O116)+(L117-O117)+(L118-O118)+(L119-O119)+(L120-O120))/((B109+E120)/2)</f>
        <v>0.7619047619047619</v>
      </c>
      <c r="L120">
        <v>3</v>
      </c>
      <c r="M120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pane xSplit="1" ySplit="2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P26" sqref="A26:P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3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3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</row>
    <row r="21" spans="1:13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</row>
    <row r="22" spans="1:13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3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2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2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</row>
    <row r="59" spans="1:12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2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</row>
    <row r="81" spans="1:12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2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2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2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2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</row>
    <row r="92" spans="1:12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2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</row>
    <row r="95" spans="1:12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2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</row>
    <row r="102" spans="1:13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2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2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2" ht="12.75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.75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.75">
      <c r="A117" s="2">
        <v>44927</v>
      </c>
      <c r="B117">
        <v>12</v>
      </c>
      <c r="C117">
        <v>0</v>
      </c>
      <c r="D117">
        <v>1</v>
      </c>
      <c r="E117">
        <f>B117+C117-D117</f>
        <v>11</v>
      </c>
      <c r="F117" s="5">
        <f>C117-D117</f>
        <v>-1</v>
      </c>
      <c r="G117" s="3">
        <f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>(D106+D107+D108+D109+D110+D111+D112+D113+D114+D115+D116+D117)/((B106+E117)/2)</f>
        <v>0.7619047619047619</v>
      </c>
      <c r="K117" s="3">
        <f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2" ht="12.75">
      <c r="A118" s="2">
        <v>44958</v>
      </c>
      <c r="B118">
        <v>11</v>
      </c>
      <c r="C118">
        <v>1</v>
      </c>
      <c r="D118">
        <v>1</v>
      </c>
      <c r="E118">
        <f>B118+C118-D118</f>
        <v>11</v>
      </c>
      <c r="F118" s="5">
        <f>C118-D118</f>
        <v>0</v>
      </c>
      <c r="G118" s="3">
        <f>D118/((B118+E118)/2)</f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>(D107+D108+D109+D110+D111+D112+D113+D114+D115+D116+D117+D118)/((B107+E118)/2)</f>
        <v>0.8571428571428571</v>
      </c>
      <c r="K118" s="3">
        <f>((L107-O107)+(L108-O108)+(L109-O109)+(L110-O110)+(L111-O111)+(L112-O112)+(L113-O113)+(L114-O114)+(L115-O115)+(L116-O116)+(L117-O117)+(L118-O118))/((B107+E118)/2)</f>
        <v>0.8571428571428571</v>
      </c>
      <c r="L118">
        <v>1</v>
      </c>
    </row>
    <row r="119" spans="1:12" ht="12.75">
      <c r="A119" s="2">
        <v>44986</v>
      </c>
      <c r="B119">
        <v>11</v>
      </c>
      <c r="C119">
        <v>0</v>
      </c>
      <c r="D119">
        <v>0</v>
      </c>
      <c r="E119">
        <f>B119+C119-D119</f>
        <v>11</v>
      </c>
      <c r="F119" s="5">
        <f>C119-D119</f>
        <v>0</v>
      </c>
      <c r="G119" s="3">
        <f>D119/((B119+E119)/2)</f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>(D108+D109+D110+D111+D112+D113+D114+D115+D116+D117+D118+D119)/((B108+E119)/2)</f>
        <v>0.8</v>
      </c>
      <c r="K119" s="3">
        <f>((L108-O108)+(L109-O109)+(L110-O110)+(L111-O111)+(L112-O112)+(L113-O113)+(L114-O114)+(L115-O115)+(L116-O116)+(L117-O117)+(L118-O118)+(L119-O119))/((B108+E119)/2)</f>
        <v>0.8</v>
      </c>
      <c r="L119">
        <v>0</v>
      </c>
    </row>
    <row r="120" spans="1:12" ht="12.75">
      <c r="A120" s="2">
        <v>45017</v>
      </c>
      <c r="B120">
        <v>11</v>
      </c>
      <c r="C120">
        <v>0</v>
      </c>
      <c r="D120">
        <v>1</v>
      </c>
      <c r="E120">
        <f>B120+C120-D120</f>
        <v>10</v>
      </c>
      <c r="F120" s="5">
        <f>C120-D120</f>
        <v>-1</v>
      </c>
      <c r="G120" s="3">
        <f>D120/((B120+E120)/2)</f>
        <v>0.09523809523809523</v>
      </c>
      <c r="H120" s="3">
        <f>(D117+D118+D119+D120)/(($B$117+E120)/2)</f>
        <v>0.2727272727272727</v>
      </c>
      <c r="I120" s="3">
        <f>(D111+D112+D113+D114+D115+D116+D117+D118+D119+D120)/(($B$111+E120)/2)</f>
        <v>0.38095238095238093</v>
      </c>
      <c r="J120" s="3">
        <f>(D109+D110+D111+D112+D113+D114+D115+D116+D117+D118+D119+D120)/((B109+E120)/2)</f>
        <v>0.7777777777777778</v>
      </c>
      <c r="K120" s="3">
        <f>((L109-O109)+(L110-O110)+(L111-O111)+(L112-O112)+(L113-O113)+(L114-O114)+(L115-O115)+(L116-O116)+(L117-O117)+(L118-O118)+(L119-O119)+(L120-O120))/((B109+E120)/2)</f>
        <v>0.7777777777777778</v>
      </c>
      <c r="L120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">
      <pane xSplit="1" ySplit="2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P26" sqref="A26:P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</row>
    <row r="79" spans="1:13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</row>
    <row r="88" spans="1:12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</row>
    <row r="89" spans="1:12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</row>
    <row r="90" spans="1:12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</row>
    <row r="91" spans="1:12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</row>
    <row r="92" spans="1:12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</row>
    <row r="93" spans="1:12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</row>
    <row r="94" spans="1:13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</row>
    <row r="95" spans="1:12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</row>
    <row r="96" spans="1:12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</row>
    <row r="97" spans="1:12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</row>
    <row r="98" spans="1:12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</row>
    <row r="99" spans="1:12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</row>
    <row r="100" spans="1:12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</row>
    <row r="101" spans="1:12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</row>
    <row r="102" spans="1:12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</row>
    <row r="103" spans="1:12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</row>
    <row r="104" spans="1:12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2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</row>
    <row r="109" spans="1:12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</row>
    <row r="110" spans="1:12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</row>
    <row r="118" spans="1:11" ht="12.75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</row>
    <row r="119" spans="1:11" ht="12.75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</row>
    <row r="120" spans="1:11" ht="12.75">
      <c r="A120" s="2">
        <v>45017</v>
      </c>
      <c r="F120" s="5"/>
      <c r="G120" s="3"/>
      <c r="H120" s="3"/>
      <c r="I120" s="3"/>
      <c r="J120" s="3">
        <f>(D109+D110)/((B109+E110)/2)</f>
        <v>0.1095890410958904</v>
      </c>
      <c r="K120" s="3">
        <f>((L109-O109)+(L110-O110)+(L111-O111)+(L112-O112)+(L113-O113)+(L114-O114)+(L115-O115)+(L116-O116)+(L117-O117)+(L118-O118)+(L119-O119)+(L120-O120))/((B109+E110)/2)</f>
        <v>0.1095890410958904</v>
      </c>
    </row>
    <row r="121" spans="1:11" ht="12.75">
      <c r="A121" s="2"/>
      <c r="F121" s="5"/>
      <c r="G121" s="3"/>
      <c r="H121" s="3"/>
      <c r="I121" s="3"/>
      <c r="J121" s="3"/>
      <c r="K121" s="3"/>
    </row>
    <row r="122" spans="1:11" ht="13.5" thickBot="1">
      <c r="A122" s="25" t="s">
        <v>15</v>
      </c>
      <c r="F122" s="5"/>
      <c r="G122" s="3"/>
      <c r="H122" s="3"/>
      <c r="I122" s="3"/>
      <c r="J122" s="3"/>
      <c r="K122" s="3"/>
    </row>
    <row r="123" spans="1:12" s="19" customFormat="1" ht="13.5" thickTop="1">
      <c r="A123" s="20">
        <v>44743</v>
      </c>
      <c r="B123" s="21">
        <v>38.5</v>
      </c>
      <c r="C123" s="21">
        <v>4</v>
      </c>
      <c r="D123" s="21">
        <v>3</v>
      </c>
      <c r="E123" s="21">
        <f aca="true" t="shared" si="11" ref="E123:E129">B123+C123-D123</f>
        <v>39.5</v>
      </c>
      <c r="F123" s="22">
        <f aca="true" t="shared" si="12" ref="F123:F129">C123-D123</f>
        <v>1</v>
      </c>
      <c r="G123" s="23">
        <f aca="true" t="shared" si="13" ref="G123:G129">D123/((B123+E123)/2)</f>
        <v>0.07692307692307693</v>
      </c>
      <c r="H123" s="23">
        <f>(D105+D106+D107+D108+D109+D110+D123)/(($B$105+E123)/2)</f>
        <v>0.4931506849315068</v>
      </c>
      <c r="I123" s="23">
        <f>(D123)/(($B$123+E123)/2)</f>
        <v>0.07692307692307693</v>
      </c>
      <c r="J123" s="23"/>
      <c r="K123" s="23"/>
      <c r="L123" s="21">
        <v>3</v>
      </c>
    </row>
    <row r="124" spans="1:12" ht="12.75">
      <c r="A124" s="2">
        <v>44774</v>
      </c>
      <c r="B124" s="24">
        <v>39.5</v>
      </c>
      <c r="C124" s="24">
        <v>0</v>
      </c>
      <c r="D124" s="24">
        <v>1</v>
      </c>
      <c r="E124">
        <f t="shared" si="11"/>
        <v>38.5</v>
      </c>
      <c r="F124" s="5">
        <f t="shared" si="12"/>
        <v>-1</v>
      </c>
      <c r="G124" s="3">
        <f t="shared" si="13"/>
        <v>0.02564102564102564</v>
      </c>
      <c r="H124" s="3">
        <f>(D105+D106+D107+D108+D109+D110+D123+D124)/(($B$105+E124)/2)</f>
        <v>0.5277777777777778</v>
      </c>
      <c r="I124" s="3">
        <f>(D123+D124)/(($B$123+E124)/2)</f>
        <v>0.1038961038961039</v>
      </c>
      <c r="J124" s="3"/>
      <c r="K124" s="3"/>
      <c r="L124" s="24">
        <v>1</v>
      </c>
    </row>
    <row r="125" spans="1:12" ht="12.75">
      <c r="A125" s="2">
        <v>44805</v>
      </c>
      <c r="B125" s="24">
        <v>38.5</v>
      </c>
      <c r="C125" s="24">
        <v>3</v>
      </c>
      <c r="D125" s="24">
        <v>0</v>
      </c>
      <c r="E125">
        <f t="shared" si="11"/>
        <v>41.5</v>
      </c>
      <c r="F125" s="5">
        <f t="shared" si="12"/>
        <v>3</v>
      </c>
      <c r="G125" s="3">
        <f t="shared" si="13"/>
        <v>0</v>
      </c>
      <c r="H125" s="3">
        <f>(D105+D106+D107+D108+D109+D110+D123+D124+D125)/(($B$105+E125)/2)</f>
        <v>0.5066666666666667</v>
      </c>
      <c r="I125" s="3">
        <f>(D123+D124+D125)/(($B$123+E125)/2)</f>
        <v>0.1</v>
      </c>
      <c r="J125" s="3"/>
      <c r="K125" s="3"/>
      <c r="L125" s="24">
        <v>0</v>
      </c>
    </row>
    <row r="126" spans="1:12" ht="12.75">
      <c r="A126" s="2">
        <v>44835</v>
      </c>
      <c r="B126" s="24">
        <v>41.5</v>
      </c>
      <c r="C126" s="24">
        <v>3</v>
      </c>
      <c r="D126" s="24">
        <v>0</v>
      </c>
      <c r="E126">
        <f t="shared" si="11"/>
        <v>44.5</v>
      </c>
      <c r="F126" s="5">
        <f t="shared" si="12"/>
        <v>3</v>
      </c>
      <c r="G126" s="3">
        <f t="shared" si="13"/>
        <v>0</v>
      </c>
      <c r="H126" s="3">
        <f>(D105+D106+D107+D108+D109+D110+D123+D124+D125+D126)/(($B$105+E126)/2)</f>
        <v>0.48717948717948717</v>
      </c>
      <c r="I126" s="3">
        <f>(D123+D124+D125+D126)/(($B$123+E126)/2)</f>
        <v>0.0963855421686747</v>
      </c>
      <c r="L126" s="24">
        <v>0</v>
      </c>
    </row>
    <row r="127" spans="1:12" ht="12.75">
      <c r="A127" s="2">
        <v>44866</v>
      </c>
      <c r="B127" s="24">
        <v>44.5</v>
      </c>
      <c r="C127" s="24">
        <v>2</v>
      </c>
      <c r="D127" s="24">
        <v>2</v>
      </c>
      <c r="E127">
        <f t="shared" si="11"/>
        <v>44.5</v>
      </c>
      <c r="F127" s="5">
        <f t="shared" si="12"/>
        <v>0</v>
      </c>
      <c r="G127" s="3">
        <f t="shared" si="13"/>
        <v>0.0449438202247191</v>
      </c>
      <c r="H127" s="3">
        <f>(D105+D106+D107+D108+D109+D110+D123+D124+D125+D126+D127)/(($B$105+E127)/2)</f>
        <v>0.5384615384615384</v>
      </c>
      <c r="I127" s="3">
        <f>(D123+D124+D125+D126+D127)/(($B$123+E127)/2)</f>
        <v>0.14457831325301204</v>
      </c>
      <c r="L127" s="24">
        <v>2</v>
      </c>
    </row>
    <row r="128" spans="1:12" ht="12.75">
      <c r="A128" s="2">
        <v>44896</v>
      </c>
      <c r="B128" s="24">
        <v>44.5</v>
      </c>
      <c r="C128" s="24">
        <v>0</v>
      </c>
      <c r="D128" s="24">
        <v>2</v>
      </c>
      <c r="E128">
        <f t="shared" si="11"/>
        <v>42.5</v>
      </c>
      <c r="F128" s="5">
        <f t="shared" si="12"/>
        <v>-2</v>
      </c>
      <c r="G128" s="3">
        <f t="shared" si="13"/>
        <v>0.04597701149425287</v>
      </c>
      <c r="H128" s="3">
        <f>(D105+D106+D107+D108+D109+D110+D123+D124+D125+D126+D127+D128)/(($B$105+E128)/2)</f>
        <v>0.6052631578947368</v>
      </c>
      <c r="I128" s="3">
        <f>(D123+D124+D125+D126+D127+D128)/(($B$123+E128)/2)</f>
        <v>0.19753086419753085</v>
      </c>
      <c r="L128" s="24">
        <v>2</v>
      </c>
    </row>
    <row r="129" spans="1:12" ht="12.75">
      <c r="A129" s="2">
        <v>44927</v>
      </c>
      <c r="B129" s="24">
        <v>42.5</v>
      </c>
      <c r="C129" s="24">
        <v>1</v>
      </c>
      <c r="D129" s="24">
        <v>2</v>
      </c>
      <c r="E129">
        <f t="shared" si="11"/>
        <v>41.5</v>
      </c>
      <c r="F129" s="5">
        <f t="shared" si="12"/>
        <v>-1</v>
      </c>
      <c r="G129" s="3">
        <f t="shared" si="13"/>
        <v>0.047619047619047616</v>
      </c>
      <c r="H129" s="3">
        <f>(D129)/(($B$129+E129)/2)</f>
        <v>0.047619047619047616</v>
      </c>
      <c r="I129" s="3">
        <f>(D123+D124+D125+D126+D127+D128+D129)/(($B$123+E129)/2)</f>
        <v>0.25</v>
      </c>
      <c r="L129" s="24">
        <v>2</v>
      </c>
    </row>
    <row r="130" spans="1:12" ht="12.75">
      <c r="A130" s="2">
        <v>44958</v>
      </c>
      <c r="B130" s="24">
        <v>41.5</v>
      </c>
      <c r="C130" s="24">
        <v>0</v>
      </c>
      <c r="D130" s="24">
        <v>3</v>
      </c>
      <c r="E130">
        <f>B130+C130-D130</f>
        <v>38.5</v>
      </c>
      <c r="F130" s="5">
        <f>C130-D130</f>
        <v>-3</v>
      </c>
      <c r="G130" s="3">
        <f>D130/((B130+E130)/2)</f>
        <v>0.075</v>
      </c>
      <c r="H130" s="3">
        <f>(D129+D130)/(($B$129+E130)/2)</f>
        <v>0.12345679012345678</v>
      </c>
      <c r="I130" s="3">
        <f>(D123+D124+D125+D126+D127+D128+D129+D130)/(($B$123+E130)/2)</f>
        <v>0.33766233766233766</v>
      </c>
      <c r="L130" s="24">
        <v>3</v>
      </c>
    </row>
    <row r="131" spans="1:12" ht="12.75">
      <c r="A131" s="2">
        <v>44986</v>
      </c>
      <c r="B131" s="24">
        <v>38.5</v>
      </c>
      <c r="C131" s="24">
        <v>2</v>
      </c>
      <c r="D131" s="24">
        <v>2</v>
      </c>
      <c r="E131">
        <f>B131+C131-D131</f>
        <v>38.5</v>
      </c>
      <c r="F131" s="5">
        <f>C131-D131</f>
        <v>0</v>
      </c>
      <c r="G131" s="3">
        <f>D131/((B131+E131)/2)</f>
        <v>0.05194805194805195</v>
      </c>
      <c r="H131" s="3">
        <f>(D129+D130+D131)/(($B$129+E131)/2)</f>
        <v>0.1728395061728395</v>
      </c>
      <c r="I131" s="3">
        <f>(D123+D124+D125+D126+D127+D128+D129+D130+D131)/(($B$123+E131)/2)</f>
        <v>0.38961038961038963</v>
      </c>
      <c r="L131" s="24">
        <v>2</v>
      </c>
    </row>
    <row r="132" spans="1:12" ht="12.75">
      <c r="A132" s="2">
        <v>45017</v>
      </c>
      <c r="B132" s="24">
        <v>38.5</v>
      </c>
      <c r="C132" s="24">
        <v>2</v>
      </c>
      <c r="D132" s="24">
        <v>1</v>
      </c>
      <c r="E132">
        <f>B132+C132-D132</f>
        <v>39.5</v>
      </c>
      <c r="F132" s="5">
        <f>C132-D132</f>
        <v>1</v>
      </c>
      <c r="G132" s="3">
        <f>D132/((B132+E132)/2)</f>
        <v>0.02564102564102564</v>
      </c>
      <c r="H132" s="3">
        <f>(D129+D130+D131+D132)/(($B$129+E132)/2)</f>
        <v>0.1951219512195122</v>
      </c>
      <c r="I132" s="3">
        <f>(D123+D124+D125+D126+D127+D128+D129+D130+D131+D132)/(($B$123+E132)/2)</f>
        <v>0.41025641025641024</v>
      </c>
      <c r="L132" s="24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2">
      <pane xSplit="1" ySplit="1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P26" sqref="A26:P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2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2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2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.75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.75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.75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.75">
      <c r="A121" s="2"/>
      <c r="F121" s="5"/>
      <c r="G121" s="3"/>
      <c r="H121" s="3"/>
      <c r="I121" s="3"/>
      <c r="J121" s="3"/>
      <c r="K121" s="3"/>
    </row>
    <row r="122" spans="1:11" ht="13.5" thickBot="1">
      <c r="A122" s="25" t="s">
        <v>15</v>
      </c>
      <c r="F122" s="5"/>
      <c r="G122" s="3"/>
      <c r="H122" s="3"/>
      <c r="I122" s="3"/>
      <c r="J122" s="3"/>
      <c r="K122" s="3"/>
    </row>
    <row r="123" spans="1:11" ht="13.5" thickTop="1">
      <c r="A123" s="20">
        <v>44743</v>
      </c>
      <c r="B123" s="21">
        <v>10</v>
      </c>
      <c r="C123" s="21">
        <v>2</v>
      </c>
      <c r="D123" s="21">
        <v>0</v>
      </c>
      <c r="E123" s="21">
        <f aca="true" t="shared" si="11" ref="E123:E129">B123+C123-D123</f>
        <v>12</v>
      </c>
      <c r="F123" s="22">
        <f aca="true" t="shared" si="12" ref="F123:F129">C123-D123</f>
        <v>2</v>
      </c>
      <c r="G123" s="23">
        <f aca="true" t="shared" si="13" ref="G123:G129">D123/((B123+E123)/2)</f>
        <v>0</v>
      </c>
      <c r="H123" s="23">
        <f>(D105+D106+D107+D108+D109+D110+D123)/(($B$105+E123)/2)</f>
        <v>0.18181818181818182</v>
      </c>
      <c r="I123" s="23">
        <f>(D123)/(($B$123+E123)/2)</f>
        <v>0</v>
      </c>
      <c r="J123" s="23"/>
      <c r="K123" s="23"/>
    </row>
    <row r="124" spans="1:11" ht="12.75">
      <c r="A124" s="2">
        <v>44774</v>
      </c>
      <c r="B124" s="24">
        <v>12</v>
      </c>
      <c r="C124" s="24">
        <v>1</v>
      </c>
      <c r="D124" s="24">
        <v>0</v>
      </c>
      <c r="E124">
        <f t="shared" si="11"/>
        <v>13</v>
      </c>
      <c r="F124" s="5">
        <f t="shared" si="12"/>
        <v>1</v>
      </c>
      <c r="G124" s="3">
        <f t="shared" si="13"/>
        <v>0</v>
      </c>
      <c r="H124" s="3">
        <f>(D105+D106+D107+D108+D109+D110+D123+D124)/(($B$105+E124)/2)</f>
        <v>0.17391304347826086</v>
      </c>
      <c r="I124" s="3">
        <f>(D123+D124)/(($B$123+E124)/2)</f>
        <v>0</v>
      </c>
      <c r="J124" s="3"/>
      <c r="K124" s="3"/>
    </row>
    <row r="125" spans="1:11" ht="12.75">
      <c r="A125" s="2">
        <v>44805</v>
      </c>
      <c r="B125" s="24">
        <v>13</v>
      </c>
      <c r="C125" s="24">
        <v>0</v>
      </c>
      <c r="D125" s="24">
        <v>0</v>
      </c>
      <c r="E125">
        <f t="shared" si="11"/>
        <v>13</v>
      </c>
      <c r="F125" s="5">
        <f t="shared" si="12"/>
        <v>0</v>
      </c>
      <c r="G125" s="3">
        <f t="shared" si="13"/>
        <v>0</v>
      </c>
      <c r="H125" s="3">
        <f>(D105+D106+D107+D108+D109+D110+D123+D124+D125)/(($B$105+E125)/2)</f>
        <v>0.17391304347826086</v>
      </c>
      <c r="I125" s="3">
        <f>(D123+D124+D125)/(($B$123+E125)/2)</f>
        <v>0</v>
      </c>
      <c r="J125" s="3"/>
      <c r="K125" s="3"/>
    </row>
    <row r="126" spans="1:12" ht="12.75">
      <c r="A126" s="2">
        <v>44835</v>
      </c>
      <c r="B126" s="24">
        <v>13</v>
      </c>
      <c r="C126" s="24">
        <v>0</v>
      </c>
      <c r="D126" s="24">
        <v>1</v>
      </c>
      <c r="E126">
        <f t="shared" si="11"/>
        <v>12</v>
      </c>
      <c r="F126" s="5">
        <f t="shared" si="12"/>
        <v>-1</v>
      </c>
      <c r="G126" s="3">
        <f t="shared" si="13"/>
        <v>0.08</v>
      </c>
      <c r="H126" s="3">
        <f>(D105+D106+D107+D108+D109+D110+D123+D124+D125+D126)/(($B$105+E126)/2)</f>
        <v>0.2727272727272727</v>
      </c>
      <c r="I126" s="3">
        <f>(D123+D124+D125+D126)/(($B$123+E126)/2)</f>
        <v>0.09090909090909091</v>
      </c>
      <c r="L126">
        <v>1</v>
      </c>
    </row>
    <row r="127" spans="1:12" ht="12.75">
      <c r="A127" s="2">
        <v>44866</v>
      </c>
      <c r="B127" s="24">
        <v>12</v>
      </c>
      <c r="C127" s="24">
        <v>1</v>
      </c>
      <c r="D127" s="24">
        <v>1</v>
      </c>
      <c r="E127">
        <f t="shared" si="11"/>
        <v>12</v>
      </c>
      <c r="F127" s="5">
        <f t="shared" si="12"/>
        <v>0</v>
      </c>
      <c r="G127" s="3">
        <f t="shared" si="13"/>
        <v>0.08333333333333333</v>
      </c>
      <c r="H127" s="3">
        <f>(D105+D106+D107+D108+D109+D110+D123+D124+D125+D126+D127)/(($B$105+E127)/2)</f>
        <v>0.36363636363636365</v>
      </c>
      <c r="I127" s="3">
        <f>(D123+D124+D125+D126+D127)/(($B$123+E127)/2)</f>
        <v>0.18181818181818182</v>
      </c>
      <c r="L127">
        <v>1</v>
      </c>
    </row>
    <row r="128" spans="1:9" ht="12.75">
      <c r="A128" s="2">
        <v>44896</v>
      </c>
      <c r="B128" s="24">
        <v>12</v>
      </c>
      <c r="C128" s="24">
        <v>0</v>
      </c>
      <c r="D128" s="24">
        <v>0</v>
      </c>
      <c r="E128">
        <f t="shared" si="11"/>
        <v>12</v>
      </c>
      <c r="F128" s="5">
        <f t="shared" si="12"/>
        <v>0</v>
      </c>
      <c r="G128" s="3">
        <f t="shared" si="13"/>
        <v>0</v>
      </c>
      <c r="H128" s="3">
        <f>(D105+D106+D107+D108+D109+D110+D123+D124+D125+D126+D127+D128)/(($B$105+E128)/2)</f>
        <v>0.36363636363636365</v>
      </c>
      <c r="I128" s="3">
        <f>(D123+D124+D125+D126+D127+D128)/(($B$123+E128)/2)</f>
        <v>0.18181818181818182</v>
      </c>
    </row>
    <row r="129" spans="1:9" ht="12.75">
      <c r="A129" s="2">
        <v>44927</v>
      </c>
      <c r="B129" s="24">
        <v>12</v>
      </c>
      <c r="C129" s="24">
        <v>1</v>
      </c>
      <c r="D129" s="24">
        <v>0</v>
      </c>
      <c r="E129">
        <f t="shared" si="11"/>
        <v>13</v>
      </c>
      <c r="F129" s="5">
        <f t="shared" si="12"/>
        <v>1</v>
      </c>
      <c r="G129" s="3">
        <f t="shared" si="13"/>
        <v>0</v>
      </c>
      <c r="H129" s="3">
        <f>(D129)/(($B$129+E129)/2)</f>
        <v>0</v>
      </c>
      <c r="I129" s="3">
        <f>(D123+D124+D125+D126+D127+D128+D129)/(($B$123+E129)/2)</f>
        <v>0.17391304347826086</v>
      </c>
    </row>
    <row r="130" spans="1:12" ht="12.75">
      <c r="A130" s="2">
        <v>44958</v>
      </c>
      <c r="B130" s="24">
        <v>13</v>
      </c>
      <c r="C130" s="24">
        <v>0</v>
      </c>
      <c r="D130" s="24">
        <v>1</v>
      </c>
      <c r="E130">
        <f>B130+C130-D130</f>
        <v>12</v>
      </c>
      <c r="F130" s="5">
        <f>C130-D130</f>
        <v>-1</v>
      </c>
      <c r="G130" s="3">
        <f>D130/((B130+E130)/2)</f>
        <v>0.08</v>
      </c>
      <c r="H130" s="3">
        <f>(D129+D130)/(($B$129+E130)/2)</f>
        <v>0.08333333333333333</v>
      </c>
      <c r="I130" s="3">
        <f>(D123+D124+D125+D126+D127+D128+D129+D130)/(($B$123+E130)/2)</f>
        <v>0.2727272727272727</v>
      </c>
      <c r="L130">
        <v>1</v>
      </c>
    </row>
    <row r="131" spans="1:9" ht="12.75">
      <c r="A131" s="2">
        <v>44986</v>
      </c>
      <c r="B131" s="24">
        <v>12</v>
      </c>
      <c r="C131" s="24">
        <v>1</v>
      </c>
      <c r="D131" s="24">
        <v>0</v>
      </c>
      <c r="E131">
        <f>B131+C131-D131</f>
        <v>13</v>
      </c>
      <c r="F131" s="5">
        <f>C131-D131</f>
        <v>1</v>
      </c>
      <c r="G131" s="3">
        <f>D131/((B131+E131)/2)</f>
        <v>0</v>
      </c>
      <c r="H131" s="3">
        <f>(D129+D130+D131)/(($B$129+E131)/2)</f>
        <v>0.08</v>
      </c>
      <c r="I131" s="3">
        <f>(D123+D124+D125+D126+D127+D128+D129+D130+D131)/(($B$123+E131)/2)</f>
        <v>0.2608695652173913</v>
      </c>
    </row>
    <row r="132" spans="1:9" ht="12.75">
      <c r="A132" s="2">
        <v>45017</v>
      </c>
      <c r="B132" s="24">
        <v>13</v>
      </c>
      <c r="C132" s="24">
        <v>0</v>
      </c>
      <c r="D132" s="24">
        <v>0</v>
      </c>
      <c r="E132">
        <f>B132+C132-D132</f>
        <v>13</v>
      </c>
      <c r="F132" s="5">
        <f>C132-D132</f>
        <v>0</v>
      </c>
      <c r="G132" s="3">
        <f>D132/((B132+E132)/2)</f>
        <v>0</v>
      </c>
      <c r="H132" s="3">
        <f>(D129+D130+D131+D132)/(($B$129+E132)/2)</f>
        <v>0.08</v>
      </c>
      <c r="I132" s="3">
        <f>(D123+D124+D125+D126+D127+D128+D129+D130+D131+D132)/(($B$123+E132)/2)</f>
        <v>0.2608695652173913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pane xSplit="1" ySplit="2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O20" sqref="O2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1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</row>
    <row r="16" spans="1:13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</row>
    <row r="17" spans="1:13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</row>
    <row r="18" spans="1:13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3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</row>
    <row r="23" spans="1:13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</row>
    <row r="24" spans="1:13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</row>
    <row r="25" spans="1:13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3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3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</row>
    <row r="30" spans="1:13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</row>
    <row r="31" spans="1:13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</row>
    <row r="32" spans="1:13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</row>
    <row r="33" spans="1:13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</row>
    <row r="34" spans="1:13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</row>
    <row r="35" spans="1:13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</row>
    <row r="36" spans="1:12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</row>
    <row r="37" spans="1:13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</row>
    <row r="38" spans="1:13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</row>
    <row r="39" spans="1:13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</row>
    <row r="40" spans="1:12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</row>
    <row r="41" spans="1:12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</row>
    <row r="42" spans="1:12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</row>
    <row r="43" spans="1:13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</row>
    <row r="44" spans="1:12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2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</row>
    <row r="47" spans="1:12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</row>
    <row r="48" spans="1:12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</row>
    <row r="49" spans="1:12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</row>
    <row r="50" spans="1:12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</row>
    <row r="51" spans="1:12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</row>
    <row r="52" spans="1:13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</row>
    <row r="53" spans="1:12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</row>
    <row r="54" spans="1:13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</row>
    <row r="55" spans="1:12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</row>
    <row r="56" spans="1:12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</row>
    <row r="57" spans="1:12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</row>
    <row r="58" spans="1:15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</row>
    <row r="59" spans="1:15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</row>
    <row r="60" spans="1:12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</row>
    <row r="61" spans="1:13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</row>
    <row r="62" spans="1:13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</row>
    <row r="63" spans="1:12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</row>
    <row r="64" spans="1:13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</row>
    <row r="65" spans="1:13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</row>
    <row r="66" spans="1:13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</row>
    <row r="67" spans="1:12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3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.75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.75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.75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.75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>B117+C117-D117</f>
        <v>126.5</v>
      </c>
      <c r="F117" s="17">
        <f>C117-D117</f>
        <v>2</v>
      </c>
      <c r="G117" s="18">
        <f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>(D106+D107+D108+D109+D110+D111+D112+D113+D114+D115+D116+D117)/((B106+E117)/2)</f>
        <v>0.7391304347826086</v>
      </c>
      <c r="K117" s="18">
        <f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.75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>B118+C118-D118</f>
        <v>120.5</v>
      </c>
      <c r="F118" s="17">
        <f>C118-D118</f>
        <v>-6</v>
      </c>
      <c r="G118" s="18">
        <f>D118/((B118+E118)/2)</f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>(D107+D108+D109+D110+D111+D112+D113+D114+D115+D116+D117+D118)/((B107+E118)/2)</f>
        <v>0.7706422018348624</v>
      </c>
      <c r="K118" s="18">
        <f>((L107-O107)+(L108-O108)+(L109-O109)+(L110-O110)+(L111-O111)+(L112-O112)+(L113-O113)+(L114-O114)+(L115-O115)+(L116-O116)+(L117-O117)+(L118-O118))/((B107+E118)/2)</f>
        <v>0.6972477064220184</v>
      </c>
      <c r="L118">
        <v>9</v>
      </c>
    </row>
    <row r="119" spans="1:13" ht="12.75">
      <c r="A119" s="2">
        <v>44986</v>
      </c>
      <c r="B119" s="16">
        <f>SUM('CHS CM'!B119+'LSF CM'!B11+'One Hope CM'!B119)</f>
        <v>120.5</v>
      </c>
      <c r="C119" s="16">
        <f>SUM('CHS CM'!C119+'LSF CM'!C11+'One Hope CM'!C119)</f>
        <v>4</v>
      </c>
      <c r="D119" s="16">
        <f>SUM('CHS CM'!D119+'LSF CM'!D11+'One Hope CM'!D119)</f>
        <v>7</v>
      </c>
      <c r="E119" s="16">
        <f>B119+C119-D119</f>
        <v>117.5</v>
      </c>
      <c r="F119" s="17">
        <f>C119-D119</f>
        <v>-3</v>
      </c>
      <c r="G119" s="18">
        <f>D119/((B119+E119)/2)</f>
        <v>0.058823529411764705</v>
      </c>
      <c r="H119" s="18">
        <f>(D117+D118+D119)/(($B$117+E119)/2)</f>
        <v>0.19834710743801653</v>
      </c>
      <c r="I119" s="18">
        <f>(D111+D112+D113+D114+D115+D116+D117+D118+D119)/(($B$111+E119)/2)</f>
        <v>0.5086206896551724</v>
      </c>
      <c r="J119" s="18">
        <f>(D108+D109+D110+D111+D112+D113+D114+D115+D116+D117+D118+D119)/((B108+E119)/2)</f>
        <v>0.7981220657276995</v>
      </c>
      <c r="K119" s="18">
        <f>((L108-O108)+(L109-O109)+(L110-O110)+(L111-O111)+(L112-O112)+(L113-O113)+(L114-O114)+(L115-O115)+(L116-O116)+(L117-O117)+(L118-O118)+(L119-O119))/((B108+E119)/2)</f>
        <v>0.7230046948356808</v>
      </c>
      <c r="L119">
        <v>6</v>
      </c>
      <c r="M119">
        <v>1</v>
      </c>
    </row>
    <row r="120" spans="1:13" ht="12.75">
      <c r="A120" s="2">
        <v>45017</v>
      </c>
      <c r="B120" s="16">
        <f>SUM('CHS CM'!B120+'LSF CM'!B12+'One Hope CM'!B120)</f>
        <v>117.5</v>
      </c>
      <c r="C120" s="16">
        <f>SUM('CHS CM'!C120+'LSF CM'!C12+'One Hope CM'!C120)</f>
        <v>5</v>
      </c>
      <c r="D120" s="16">
        <f>SUM('CHS CM'!D120+'LSF CM'!D12+'One Hope CM'!D120)</f>
        <v>6</v>
      </c>
      <c r="E120" s="16">
        <f>B120+C120-D120</f>
        <v>116.5</v>
      </c>
      <c r="F120" s="17">
        <f>C120-D120</f>
        <v>-1</v>
      </c>
      <c r="G120" s="18">
        <f>D120/((B120+E120)/2)</f>
        <v>0.05128205128205128</v>
      </c>
      <c r="H120" s="18">
        <f>(D117+D118+D119+D120)/(($B$117+E120)/2)</f>
        <v>0.24896265560165975</v>
      </c>
      <c r="I120" s="18">
        <f>(D111+D112+D113+D114+D115+D116+D117+D118+D119+D120)/(($B$111+E120)/2)</f>
        <v>0.5627705627705628</v>
      </c>
      <c r="J120" s="18">
        <f>(D109+D110+D111+D112+D113+D114+D115+D116+D117+D118+D119+D120)/((B109+E120)/2)</f>
        <v>0.7798165137614679</v>
      </c>
      <c r="K120" s="18">
        <f>((L109-O109)+(L110-O110)+(L111-O111)+(L112-O112)+(L113-O113)+(L114-O114)+(L115-O115)+(L116-O116)+(L117-O117)+(L118-O118)+(L119-O119)+(L120-O120))/((B109+E120)/2)</f>
        <v>0.7064220183486238</v>
      </c>
      <c r="L120">
        <v>5</v>
      </c>
      <c r="M120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2">
      <pane xSplit="1" ySplit="1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J36" sqref="J3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1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</row>
    <row r="16" spans="1:13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</row>
    <row r="17" spans="1:13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</row>
    <row r="18" spans="1:13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3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</row>
    <row r="23" spans="1:13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</row>
    <row r="24" spans="1:13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</row>
    <row r="25" spans="1:13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3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3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</row>
    <row r="30" spans="1:13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</row>
    <row r="31" spans="1:13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</row>
    <row r="32" spans="1:13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</row>
    <row r="33" spans="1:13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</row>
    <row r="34" spans="1:13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</row>
    <row r="35" spans="1:13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</row>
    <row r="36" spans="1:12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</row>
    <row r="37" spans="1:12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</row>
    <row r="38" spans="1:12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</row>
    <row r="39" spans="1:12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</row>
    <row r="40" spans="1:12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</row>
    <row r="41" spans="1:12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</row>
    <row r="42" spans="1:12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</row>
    <row r="43" spans="1:12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</row>
    <row r="44" spans="1:12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2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</row>
    <row r="47" spans="1:12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</row>
    <row r="48" spans="1:12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</row>
    <row r="49" spans="1:12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</row>
    <row r="50" spans="1:12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</row>
    <row r="51" spans="1:12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</row>
    <row r="52" spans="1:12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</row>
    <row r="53" spans="1:12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</row>
    <row r="54" spans="1:12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</row>
    <row r="55" spans="1:12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</row>
    <row r="56" spans="1:12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</row>
    <row r="57" spans="1:12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</row>
    <row r="58" spans="1:15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</row>
    <row r="59" spans="1:15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</row>
    <row r="60" spans="1:12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</row>
    <row r="61" spans="1:12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</row>
    <row r="62" spans="1:12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</row>
    <row r="63" spans="1:12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</row>
    <row r="64" spans="1:12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</row>
    <row r="65" spans="1:12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</row>
    <row r="66" spans="1:13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</row>
    <row r="67" spans="1:12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3" ht="12.75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.75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.75">
      <c r="A117" s="2">
        <v>44927</v>
      </c>
      <c r="B117">
        <v>32</v>
      </c>
      <c r="C117">
        <v>2</v>
      </c>
      <c r="D117">
        <v>1</v>
      </c>
      <c r="E117" s="16">
        <f>B117+C117-D117</f>
        <v>33</v>
      </c>
      <c r="F117" s="17">
        <f>C117-D117</f>
        <v>1</v>
      </c>
      <c r="G117" s="18">
        <f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>(D106+D107+D108+D109+D110+D111+D112+D113+D114+D115+D116+D117)/((B106+E117)/2)</f>
        <v>0.4918032786885246</v>
      </c>
      <c r="K117" s="18">
        <f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.75">
      <c r="A118" s="2">
        <v>44958</v>
      </c>
      <c r="B118">
        <v>33</v>
      </c>
      <c r="C118">
        <v>1</v>
      </c>
      <c r="D118">
        <v>3</v>
      </c>
      <c r="E118" s="16">
        <f>B118+C118-D118</f>
        <v>31</v>
      </c>
      <c r="F118" s="17">
        <f>C118-D118</f>
        <v>-2</v>
      </c>
      <c r="G118" s="18">
        <f>D118/((B118+E118)/2)</f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>(D107+D108+D109+D110+D111+D112+D113+D114+D115+D116+D117+D118)/((B107+E118)/2)</f>
        <v>0.5614035087719298</v>
      </c>
      <c r="K118" s="18">
        <f>((L107-O107)+(L108-O108)+(L109-O109)+(L110-O110)+(L111-O111)+(L112-O112)+(L113-O113)+(L114-O114)+(L115-O115)+(L116-O116)+(L117-O117)+(L118-O118))/((B107+E118)/2)</f>
        <v>0.5263157894736842</v>
      </c>
      <c r="L118">
        <v>3</v>
      </c>
    </row>
    <row r="119" spans="1:13" ht="12.75">
      <c r="A119" s="2">
        <v>44986</v>
      </c>
      <c r="B119">
        <v>31</v>
      </c>
      <c r="C119">
        <v>2</v>
      </c>
      <c r="D119">
        <v>1</v>
      </c>
      <c r="E119" s="16">
        <f>B119+C119-D119</f>
        <v>32</v>
      </c>
      <c r="F119" s="17">
        <f>C119-D119</f>
        <v>1</v>
      </c>
      <c r="G119" s="18">
        <f>D119/((B119+E119)/2)</f>
        <v>0.031746031746031744</v>
      </c>
      <c r="H119" s="18">
        <f>(D117+D118+D119)/(($B$117+E119)/2)</f>
        <v>0.15625</v>
      </c>
      <c r="I119" s="18">
        <f>(D111+D112+D113+D114+D115+D116+D117+D118+D119)/(($B$111+E119)/2)</f>
        <v>0.3225806451612903</v>
      </c>
      <c r="J119" s="18">
        <f>(D108+D109+D110+D111+D112+D113+D114+D115+D116+D117+D118+D119)/((B108+E119)/2)</f>
        <v>0.5614035087719298</v>
      </c>
      <c r="K119" s="18">
        <f>((L108-O108)+(L109-O109)+(L110-O110)+(L111-O111)+(L112-O112)+(L113-O113)+(L114-O114)+(L115-O115)+(L116-O116)+(L117-O117)+(L118-O118)+(L119-O119))/((B108+E119)/2)</f>
        <v>0.49122807017543857</v>
      </c>
      <c r="L119">
        <v>0</v>
      </c>
      <c r="M119">
        <v>1</v>
      </c>
    </row>
    <row r="120" spans="1:12" ht="12.75">
      <c r="A120" s="2">
        <v>45017</v>
      </c>
      <c r="B120">
        <v>32</v>
      </c>
      <c r="C120">
        <v>0</v>
      </c>
      <c r="D120">
        <v>1</v>
      </c>
      <c r="E120" s="16">
        <f>B120+C120-D120</f>
        <v>31</v>
      </c>
      <c r="F120" s="17">
        <f>C120-D120</f>
        <v>-1</v>
      </c>
      <c r="G120" s="18">
        <f>D120/((B120+E120)/2)</f>
        <v>0.031746031746031744</v>
      </c>
      <c r="H120" s="18">
        <f>(D117+D118+D119+D120)/(($B$117+E120)/2)</f>
        <v>0.19047619047619047</v>
      </c>
      <c r="I120" s="18">
        <f>(D111+D112+D113+D114+D115+D116+D117+D118+D119+D120)/(($B$111+E120)/2)</f>
        <v>0.36065573770491804</v>
      </c>
      <c r="J120" s="18">
        <f>(D109+D110+D111+D112+D113+D114+D115+D116+D117+D118+D119+D120)/((B109+E120)/2)</f>
        <v>0.5454545454545454</v>
      </c>
      <c r="K120" s="18">
        <f>((L109-O109)+(L110-O110)+(L111-O111)+(L112-O112)+(L113-O113)+(L114-O114)+(L115-O115)+(L116-O116)+(L117-O117)+(L118-O118)+(L119-O119)+(L120-O120))/((B109+E120)/2)</f>
        <v>0.4727272727272727</v>
      </c>
      <c r="L120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0"/>
  <sheetViews>
    <sheetView zoomScaleSheetLayoutView="85" workbookViewId="0" topLeftCell="A1">
      <pane xSplit="1" ySplit="2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P26" sqref="A26:P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</row>
    <row r="16" spans="1:13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</row>
    <row r="17" spans="1:13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</row>
    <row r="18" spans="1:13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3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</row>
    <row r="23" spans="1:13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</row>
    <row r="24" spans="1:13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</row>
    <row r="25" spans="1:13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3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3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</row>
    <row r="30" spans="1:13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</row>
    <row r="31" spans="1:13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</row>
    <row r="32" spans="1:13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</row>
    <row r="33" spans="1:13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</row>
    <row r="34" spans="1:13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</row>
    <row r="35" spans="1:13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</row>
    <row r="36" spans="1:12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</row>
    <row r="37" spans="1:13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</row>
    <row r="38" spans="1:13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</row>
    <row r="39" spans="1:12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</row>
    <row r="40" spans="1:12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</row>
    <row r="41" spans="1:12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</row>
    <row r="42" spans="1:12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</row>
    <row r="43" spans="1:13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</row>
    <row r="44" spans="1:12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2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</row>
    <row r="47" spans="1:12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</row>
    <row r="48" spans="1:12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</row>
    <row r="49" spans="1:12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</row>
    <row r="50" spans="1:12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</row>
    <row r="51" spans="1:12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</row>
    <row r="52" spans="1:13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</row>
    <row r="53" spans="1:12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</row>
    <row r="54" spans="1:12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</row>
    <row r="55" spans="1:12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</row>
    <row r="56" spans="1:12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</row>
    <row r="57" spans="1:12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2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</row>
    <row r="61" spans="1:12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</row>
    <row r="62" spans="1:13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</row>
    <row r="63" spans="1:12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</row>
    <row r="64" spans="1:13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</row>
    <row r="65" spans="1:12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</row>
    <row r="66" spans="1:13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</row>
    <row r="67" spans="1:12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</row>
    <row r="68" spans="1:12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</row>
    <row r="69" spans="1:12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</row>
    <row r="70" spans="1:12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2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</row>
    <row r="73" spans="1:12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</row>
    <row r="74" spans="1:12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</row>
    <row r="75" spans="1:12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</row>
    <row r="76" spans="1:12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</row>
    <row r="77" spans="1:12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</row>
    <row r="78" spans="1:12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2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2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</row>
    <row r="86" spans="1:12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</row>
    <row r="87" spans="1:12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2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</row>
    <row r="91" spans="1:12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</row>
    <row r="92" spans="1:12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</row>
    <row r="93" spans="1:12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</row>
    <row r="94" spans="1:12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3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</row>
    <row r="97" spans="1:12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2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</row>
    <row r="100" spans="1:12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</row>
    <row r="101" spans="1:12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</row>
    <row r="102" spans="1:13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</row>
    <row r="103" spans="1:12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</row>
    <row r="104" spans="1:12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</row>
    <row r="105" spans="1:12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</row>
    <row r="106" spans="1:12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</row>
    <row r="107" spans="1:13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</row>
    <row r="108" spans="1:12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</row>
    <row r="109" spans="1:13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</row>
    <row r="110" spans="1:12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</row>
    <row r="111" spans="1:12" ht="12.75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</row>
    <row r="112" spans="1:13" ht="12.75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3" ht="12.75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</row>
    <row r="116" spans="1:12" ht="12.75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</row>
    <row r="117" spans="1:12" ht="12.75">
      <c r="A117" s="2">
        <v>44927</v>
      </c>
      <c r="B117">
        <v>37</v>
      </c>
      <c r="C117">
        <v>5</v>
      </c>
      <c r="D117">
        <v>4</v>
      </c>
      <c r="E117">
        <f>B117+C117-D117</f>
        <v>38</v>
      </c>
      <c r="F117" s="5">
        <f>C117-D117</f>
        <v>1</v>
      </c>
      <c r="G117" s="3">
        <f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>(D106+D107+D108+D109+D110+D111+D112+D113+D114+D115+D116+D117)/((B106+E117)/2)</f>
        <v>0.8253968253968254</v>
      </c>
      <c r="K117" s="3">
        <f>((L106-O106)+(L107-O107)+(L108-O108)+(L109-O109)+(L110-O110)+(L111-O111)+(L112-O112)+(L113-O113)+(L114-O114)+(L115-O115)+(L116-O116)+(L117-O117))/((B106+E117)/2)</f>
        <v>0.6666666666666666</v>
      </c>
      <c r="L117">
        <v>4</v>
      </c>
    </row>
    <row r="118" spans="1:12" ht="12.75">
      <c r="A118" s="2">
        <v>44958</v>
      </c>
      <c r="B118">
        <v>38</v>
      </c>
      <c r="C118">
        <v>1</v>
      </c>
      <c r="D118">
        <v>4</v>
      </c>
      <c r="E118">
        <f>B118+C118-D118</f>
        <v>35</v>
      </c>
      <c r="F118" s="5">
        <f>C118-D118</f>
        <v>-3</v>
      </c>
      <c r="G118" s="3">
        <f>D118/((B118+E118)/2)</f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>(D107+D108+D109+D110+D111+D112+D113+D114+D115+D116+D117+D118)/((B107+E118)/2)</f>
        <v>0.9491525423728814</v>
      </c>
      <c r="K118" s="3">
        <f>((L107-O107)+(L108-O108)+(L109-O109)+(L110-O110)+(L111-O111)+(L112-O112)+(L113-O113)+(L114-O114)+(L115-O115)+(L116-O116)+(L117-O117)+(L118-O118))/((B107+E118)/2)</f>
        <v>0.7796610169491526</v>
      </c>
      <c r="L118">
        <v>4</v>
      </c>
    </row>
    <row r="119" spans="1:13" ht="12.75">
      <c r="A119" s="2">
        <v>44986</v>
      </c>
      <c r="B119">
        <v>35</v>
      </c>
      <c r="C119">
        <v>1</v>
      </c>
      <c r="D119">
        <v>4</v>
      </c>
      <c r="E119">
        <f>B119+C119-D119</f>
        <v>32</v>
      </c>
      <c r="F119" s="5">
        <f>C119-D119</f>
        <v>-3</v>
      </c>
      <c r="G119" s="3">
        <f>D119/((B119+E119)/2)</f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>(D108+D109+D110+D111+D112+D113+D114+D115+D116+D117+D118+D119)/((B108+E119)/2)</f>
        <v>1.1272727272727272</v>
      </c>
      <c r="K119" s="3">
        <f>((L108-O108)+(L109-O109)+(L110-O110)+(L111-O111)+(L112-O112)+(L113-O113)+(L114-O114)+(L115-O115)+(L116-O116)+(L117-O117)+(L118-O118)+(L119-O119))/((B108+E119)/2)</f>
        <v>0.9454545454545454</v>
      </c>
      <c r="L119">
        <v>3</v>
      </c>
      <c r="M119">
        <v>1</v>
      </c>
    </row>
    <row r="120" spans="1:12" ht="12.75">
      <c r="A120" s="2">
        <v>45017</v>
      </c>
      <c r="B120">
        <v>32</v>
      </c>
      <c r="C120">
        <v>2</v>
      </c>
      <c r="D120">
        <v>1</v>
      </c>
      <c r="E120">
        <f>B120+C120-D120</f>
        <v>33</v>
      </c>
      <c r="F120" s="5">
        <f>C120-D120</f>
        <v>1</v>
      </c>
      <c r="G120" s="3">
        <f>D120/((B120+E120)/2)</f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>(D109+D110+D111+D112+D113+D114+D115+D116+D117+D118+D119+D120)/((B109+E120)/2)</f>
        <v>1.0163934426229508</v>
      </c>
      <c r="K120" s="3">
        <f>((L109-O109)+(L110-O110)+(L111-O111)+(L112-O112)+(L113-O113)+(L114-O114)+(L115-O115)+(L116-O116)+(L117-O117)+(L118-O118)+(L119-O119)+(L120-O120))/((B109+E120)/2)</f>
        <v>0.8524590163934426</v>
      </c>
      <c r="L120">
        <v>1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2">
      <pane xSplit="1" ySplit="1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P26" sqref="A26:P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3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</row>
    <row r="17" spans="1:13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3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3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</row>
    <row r="26" spans="1:13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3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2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2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1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</row>
    <row r="44" spans="1:11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1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</row>
    <row r="48" spans="1:12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1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3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</row>
    <row r="67" spans="1:12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</row>
    <row r="68" spans="1:12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</row>
    <row r="69" spans="1:12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</row>
    <row r="70" spans="1:11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2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2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</row>
    <row r="86" spans="1:12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2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2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2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</row>
    <row r="103" spans="1:12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</row>
    <row r="104" spans="1:12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1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</row>
    <row r="110" spans="1:11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</row>
    <row r="111" spans="1:12" ht="12.75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3" ht="12.75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</row>
    <row r="116" spans="1:11" ht="12.75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.75">
      <c r="A117" s="2">
        <v>44927</v>
      </c>
      <c r="B117">
        <v>8</v>
      </c>
      <c r="C117">
        <v>1</v>
      </c>
      <c r="D117">
        <v>0</v>
      </c>
      <c r="E117">
        <f>B117+C117-D117</f>
        <v>9</v>
      </c>
      <c r="F117" s="5">
        <f>C117-D117</f>
        <v>1</v>
      </c>
      <c r="G117" s="3">
        <f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>(D106+D107+D108+D109+D110+D111+D112+D113+D114+D115+D116+D117)/((B106+E117)/2)</f>
        <v>0.35294117647058826</v>
      </c>
      <c r="K117" s="3">
        <f>((L106-O106)+(L107-O107)+(L108-O108)+(L109-O109)+(L110-O110)+(L111-O111)+(L112-O112)+(L113-O113)+(L114-O114)+(L115-O115)+(L116-O116)+(L117-O117))/((B106+E117)/2)</f>
        <v>0.23529411764705882</v>
      </c>
    </row>
    <row r="118" spans="1:12" ht="12.75">
      <c r="A118" s="2">
        <v>44958</v>
      </c>
      <c r="B118">
        <v>9</v>
      </c>
      <c r="C118">
        <v>0</v>
      </c>
      <c r="D118">
        <v>1</v>
      </c>
      <c r="E118">
        <f>B118+C118-D118</f>
        <v>8</v>
      </c>
      <c r="F118" s="5">
        <f>C118-D118</f>
        <v>-1</v>
      </c>
      <c r="G118" s="3">
        <f>D118/((B118+E118)/2)</f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>(D107+D108+D109+D110+D111+D112+D113+D114+D115+D116+D117+D118)/((B107+E118)/2)</f>
        <v>0.4</v>
      </c>
      <c r="K118" s="3">
        <f>((L107-O107)+(L108-O108)+(L109-O109)+(L110-O110)+(L111-O111)+(L112-O112)+(L113-O113)+(L114-O114)+(L115-O115)+(L116-O116)+(L117-O117)+(L118-O118))/((B107+E118)/2)</f>
        <v>0.26666666666666666</v>
      </c>
      <c r="L118">
        <v>1</v>
      </c>
    </row>
    <row r="119" spans="1:13" ht="12.75">
      <c r="A119" s="2">
        <v>44986</v>
      </c>
      <c r="B119">
        <v>8</v>
      </c>
      <c r="C119">
        <v>1</v>
      </c>
      <c r="D119">
        <v>1</v>
      </c>
      <c r="E119">
        <f>B119+C119-D119</f>
        <v>8</v>
      </c>
      <c r="F119" s="5">
        <f>C119-D119</f>
        <v>0</v>
      </c>
      <c r="G119" s="3">
        <f>D119/((B119+E119)/2)</f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>(D108+D109+D110+D111+D112+D113+D114+D115+D116+D117+D118+D119)/((B108+E119)/2)</f>
        <v>0.5333333333333333</v>
      </c>
      <c r="K119" s="3">
        <f>((L108-O108)+(L109-O109)+(L110-O110)+(L111-O111)+(L112-O112)+(L113-O113)+(L114-O114)+(L115-O115)+(L116-O116)+(L117-O117)+(L118-O118)+(L119-O119))/((B108+E119)/2)</f>
        <v>0.26666666666666666</v>
      </c>
      <c r="M119">
        <v>1</v>
      </c>
    </row>
    <row r="120" spans="1:11" ht="12.75">
      <c r="A120" s="2">
        <v>45017</v>
      </c>
      <c r="B120">
        <v>8</v>
      </c>
      <c r="C120">
        <v>0</v>
      </c>
      <c r="D120">
        <v>0</v>
      </c>
      <c r="E120">
        <f>B120+C120-D120</f>
        <v>8</v>
      </c>
      <c r="F120" s="5">
        <f>C120-D120</f>
        <v>0</v>
      </c>
      <c r="G120" s="3">
        <f>D120/((B120+E120)/2)</f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>(D109+D110+D111+D112+D113+D114+D115+D116+D117+D118+D119+D120)/((B109+E120)/2)</f>
        <v>0.5333333333333333</v>
      </c>
      <c r="K120" s="3">
        <f>((L109-O109)+(L110-O110)+(L111-O111)+(L112-O112)+(L113-O113)+(L114-O114)+(L115-O115)+(L116-O116)+(L117-O117)+(L118-O118)+(L119-O119)+(L120-O120))/((B109+E120)/2)</f>
        <v>0.26666666666666666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1">
      <pane xSplit="1" ySplit="2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P26" sqref="A26:P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</row>
    <row r="79" spans="1:13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</row>
    <row r="88" spans="1:12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</row>
    <row r="89" spans="1:12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</row>
    <row r="90" spans="1:12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</row>
    <row r="91" spans="1:12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</row>
    <row r="92" spans="1:12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</row>
    <row r="93" spans="1:12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</row>
    <row r="94" spans="1:13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</row>
    <row r="95" spans="1:12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</row>
    <row r="96" spans="1:12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</row>
    <row r="97" spans="1:12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</row>
    <row r="98" spans="1:12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</row>
    <row r="99" spans="1:12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</row>
    <row r="100" spans="1:12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</row>
    <row r="101" spans="1:12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</row>
    <row r="102" spans="1:12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</row>
    <row r="103" spans="1:12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</row>
    <row r="104" spans="1:12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2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</row>
    <row r="109" spans="1:12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</row>
    <row r="110" spans="1:12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</row>
    <row r="111" s="14" customFormat="1" ht="12.75"/>
    <row r="112" ht="12.75">
      <c r="A112" s="6" t="s">
        <v>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1">
      <pane xSplit="1" ySplit="2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P26" sqref="A26:P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2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2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2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pane xSplit="1" ySplit="2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P26" sqref="A26:P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2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</row>
    <row r="4" spans="1:12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2" ht="12.75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</row>
    <row r="8" spans="1:12" ht="12.75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</row>
    <row r="9" spans="1:12" ht="12.75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</row>
    <row r="10" spans="1:12" ht="12.75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</row>
    <row r="11" spans="1:12" ht="12.75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</row>
    <row r="12" spans="1:12" ht="12.75">
      <c r="A12" s="2">
        <v>45017</v>
      </c>
      <c r="B12">
        <v>38.5</v>
      </c>
      <c r="C12">
        <v>2</v>
      </c>
      <c r="D12">
        <v>1</v>
      </c>
      <c r="E12">
        <f t="shared" si="0"/>
        <v>39.5</v>
      </c>
      <c r="F12" s="5">
        <f t="shared" si="1"/>
        <v>1</v>
      </c>
      <c r="G12" s="3">
        <f t="shared" si="2"/>
        <v>0.02564102564102564</v>
      </c>
      <c r="H12" s="3">
        <f>(D9+D10+D11+D12)/(($B$9+E12)/2)</f>
        <v>0.1951219512195122</v>
      </c>
      <c r="I12" s="3">
        <f>(D3+D4+D5+D6+D7+D8+D9+D10+D11+D12)/(($B$3+E12)/2)</f>
        <v>0.41025641025641024</v>
      </c>
      <c r="J12" s="3"/>
      <c r="K12" s="3"/>
      <c r="L12">
        <v>1</v>
      </c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>
        <f>(D9+D10+D11+D12+D13)/(($B$9+E13)/2)</f>
        <v>0.3764705882352941</v>
      </c>
      <c r="I13" s="3">
        <f>(D3+D4+D5+D6+D7+D8+D9+D10+D11+D12+D13)/(($B$3+E13)/2)</f>
        <v>0.8311688311688312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>
        <f>(D9+D10+D11+D12+D13+D14)/(($B$9+E14)/2)</f>
        <v>0.3764705882352941</v>
      </c>
      <c r="I14" s="3">
        <f>(D3+D4+D5+D6+D7+D8+D9+D10+D11+D12+D13+D14)/(($B$3+E14)/2)</f>
        <v>0.8311688311688312</v>
      </c>
      <c r="J14" s="3">
        <f aca="true" t="shared" si="3" ref="J14:J35">(D3+D4+D5+D6+D7+D8+D9+D10+D11+D12+D13+D14)/((B3+E14)/2)</f>
        <v>0.8311688311688312</v>
      </c>
      <c r="K14" s="3">
        <f aca="true" t="shared" si="4" ref="K14:K77">((L3-O3)+(L4-O4)+(L5-O5)+(L6-O6)+(L7-O7)+(L8-O8)+(L9-O9)+(L10-O10)+(L11-O11)+(L12-O12)+(L13-O13)+(L14-O14))/((B3+E14)/2)</f>
        <v>0.8311688311688312</v>
      </c>
    </row>
    <row r="15" spans="1:15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>
        <f>(D9+D10+D11+D12+D13+D14+D15)/(($B$9+E15)/2)</f>
        <v>0.3764705882352941</v>
      </c>
      <c r="I15" s="3" t="e">
        <f>D15/(($B$15+E15)/2)</f>
        <v>#DIV/0!</v>
      </c>
      <c r="J15" s="3">
        <f t="shared" si="3"/>
        <v>0.6582278481012658</v>
      </c>
      <c r="K15" s="3">
        <f t="shared" si="4"/>
        <v>0.6582278481012658</v>
      </c>
      <c r="M15" s="6"/>
      <c r="O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0.3764705882352941</v>
      </c>
      <c r="I16" s="3" t="e">
        <f>(D15+D16)/(($B$15+E16)/2)</f>
        <v>#DIV/0!</v>
      </c>
      <c r="J16" s="3">
        <f t="shared" si="3"/>
        <v>0.6233766233766234</v>
      </c>
      <c r="K16" s="3">
        <f t="shared" si="4"/>
        <v>0.6233766233766234</v>
      </c>
      <c r="M16" s="6"/>
    </row>
    <row r="17" spans="1:13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0.3764705882352941</v>
      </c>
      <c r="I17" s="3" t="e">
        <f>(D15+D16+D17)/(($B$15+E17)/2)</f>
        <v>#DIV/0!</v>
      </c>
      <c r="J17" s="3">
        <f t="shared" si="3"/>
        <v>0.5783132530120482</v>
      </c>
      <c r="K17" s="3">
        <f t="shared" si="4"/>
        <v>0.5783132530120482</v>
      </c>
      <c r="M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0.3764705882352941</v>
      </c>
      <c r="I18" s="3" t="e">
        <f>(D15+D16+D17+D18)/(($B$15+E18)/2)</f>
        <v>#DIV/0!</v>
      </c>
      <c r="J18" s="3">
        <f t="shared" si="3"/>
        <v>0.5393258426966292</v>
      </c>
      <c r="K18" s="3">
        <f t="shared" si="4"/>
        <v>0.5393258426966292</v>
      </c>
      <c r="M18" s="6"/>
    </row>
    <row r="19" spans="1:13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0.3764705882352941</v>
      </c>
      <c r="I19" s="3" t="e">
        <f>(D15+D16+D17+D18+D19)/(($B$15+E19)/2)</f>
        <v>#DIV/0!</v>
      </c>
      <c r="J19" s="3">
        <f t="shared" si="3"/>
        <v>0.449438202247191</v>
      </c>
      <c r="K19" s="3">
        <f t="shared" si="4"/>
        <v>0.449438202247191</v>
      </c>
      <c r="M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0.3764705882352941</v>
      </c>
      <c r="I20" s="3" t="e">
        <f>(D15+D16+D17+D18+D19+D20)/(($B$15+E20)/2)</f>
        <v>#DIV/0!</v>
      </c>
      <c r="J20" s="3">
        <f t="shared" si="3"/>
        <v>0.3764705882352941</v>
      </c>
      <c r="K20" s="3">
        <f t="shared" si="4"/>
        <v>0.3764705882352941</v>
      </c>
      <c r="M20" s="6"/>
    </row>
    <row r="21" spans="1:13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>
        <f t="shared" si="3"/>
        <v>0.2891566265060241</v>
      </c>
      <c r="K21" s="3">
        <f t="shared" si="4"/>
        <v>0.2891566265060241</v>
      </c>
      <c r="M21" s="6"/>
    </row>
    <row r="22" spans="1:13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>
        <f t="shared" si="3"/>
        <v>0.15584415584415584</v>
      </c>
      <c r="K22" s="3">
        <f t="shared" si="4"/>
        <v>0.15584415584415584</v>
      </c>
      <c r="M22" s="6"/>
    </row>
    <row r="23" spans="1:13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>
        <f t="shared" si="3"/>
        <v>0.05194805194805195</v>
      </c>
      <c r="K23" s="3">
        <f t="shared" si="4"/>
        <v>0.05194805194805195</v>
      </c>
      <c r="M23" s="6"/>
    </row>
    <row r="24" spans="1:13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3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</row>
    <row r="27" spans="1:13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</row>
    <row r="28" spans="1:13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</row>
    <row r="29" spans="1:13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</row>
    <row r="30" spans="1:13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</row>
    <row r="31" spans="1:13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3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3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</row>
    <row r="36" spans="1:11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</row>
    <row r="37" spans="1:11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</row>
    <row r="38" spans="1:11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</row>
    <row r="39" spans="1:11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</row>
    <row r="40" spans="1:11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</row>
    <row r="41" spans="1:11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</row>
    <row r="42" spans="1:11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</row>
    <row r="43" spans="1:11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</row>
    <row r="44" spans="1:11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</row>
    <row r="45" spans="1:11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1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</row>
    <row r="48" spans="1:11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1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1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</row>
    <row r="79" spans="1:11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  <row r="87" spans="1:11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</row>
    <row r="88" spans="1:11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</row>
    <row r="89" spans="1:11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</row>
    <row r="90" spans="1:11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</row>
    <row r="91" spans="1:11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</row>
    <row r="92" spans="1:11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</row>
    <row r="93" spans="1:11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</row>
    <row r="94" spans="1:11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</row>
    <row r="95" spans="1:11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</row>
    <row r="96" spans="1:11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</row>
    <row r="97" spans="1:11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</row>
    <row r="98" spans="1:11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</row>
    <row r="99" spans="1:11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</row>
    <row r="100" spans="1:11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</row>
    <row r="101" spans="1:11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</row>
    <row r="102" spans="1:11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</row>
    <row r="103" spans="1:11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</row>
    <row r="104" spans="1:11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1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</row>
    <row r="109" spans="1:11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</row>
    <row r="110" spans="1:11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pane xSplit="1" ySplit="2" topLeftCell="B3" activePane="bottomRight" state="frozen"/>
      <selection pane="topLeft" activeCell="P26" sqref="A26:P30"/>
      <selection pane="topRight" activeCell="P26" sqref="A26:P30"/>
      <selection pane="bottomLeft" activeCell="P26" sqref="A26:P30"/>
      <selection pane="bottomRight" activeCell="P26" sqref="A26:P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2" ht="12.75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</row>
    <row r="8" spans="1:11" ht="12.75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.75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.75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.75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.75">
      <c r="A12" s="2">
        <v>45017</v>
      </c>
      <c r="B12">
        <v>13</v>
      </c>
      <c r="C12">
        <v>0</v>
      </c>
      <c r="D12">
        <v>0</v>
      </c>
      <c r="E12">
        <f t="shared" si="0"/>
        <v>13</v>
      </c>
      <c r="F12" s="5">
        <f t="shared" si="1"/>
        <v>0</v>
      </c>
      <c r="G12" s="3">
        <f t="shared" si="2"/>
        <v>0</v>
      </c>
      <c r="H12" s="3">
        <f>(D9+D10+D11+D12)/(($B$9+E12)/2)</f>
        <v>0.08</v>
      </c>
      <c r="I12" s="3">
        <f>(D3+D4+D5+D6+D7+D8+D9+D10+D11+D12)/(($B$3+E12)/2)</f>
        <v>0.2608695652173913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>
        <f>(D9+D10+D11+D12+D13)/(($B$9+E13)/2)</f>
        <v>0.16666666666666666</v>
      </c>
      <c r="I13" s="3">
        <f>(D3+D4+D5+D6+D7+D8+D9+D10+D11+D12+D13)/(($B$3+E13)/2)</f>
        <v>0.6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>
        <f>(D9+D10+D11+D12+D13+D14)/(($B$9+E14)/2)</f>
        <v>0.16666666666666666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0.6</v>
      </c>
    </row>
    <row r="15" spans="1:15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>
        <f>(D9+D10+D11+D12+D13+D14+D15)/(($B$9+E15)/2)</f>
        <v>0.16666666666666666</v>
      </c>
      <c r="I15" s="3" t="e">
        <f>D15/(($B$15+E15)/2)</f>
        <v>#DIV/0!</v>
      </c>
      <c r="J15" s="3">
        <f t="shared" si="3"/>
        <v>0.5</v>
      </c>
      <c r="K15" s="3">
        <f t="shared" si="4"/>
        <v>0.5</v>
      </c>
      <c r="M15" s="6"/>
      <c r="O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0.16666666666666666</v>
      </c>
      <c r="I16" s="3" t="e">
        <f>(D15+D16)/(($B$15+E16)/2)</f>
        <v>#DIV/0!</v>
      </c>
      <c r="J16" s="3">
        <f t="shared" si="3"/>
        <v>0.46153846153846156</v>
      </c>
      <c r="K16" s="3">
        <f t="shared" si="4"/>
        <v>0.46153846153846156</v>
      </c>
      <c r="M16" s="6"/>
    </row>
    <row r="17" spans="1:13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0.16666666666666666</v>
      </c>
      <c r="I17" s="3" t="e">
        <f>(D15+D16+D17)/(($B$15+E17)/2)</f>
        <v>#DIV/0!</v>
      </c>
      <c r="J17" s="3">
        <f t="shared" si="3"/>
        <v>0.46153846153846156</v>
      </c>
      <c r="K17" s="3">
        <f t="shared" si="4"/>
        <v>0.46153846153846156</v>
      </c>
      <c r="M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0.16666666666666666</v>
      </c>
      <c r="I18" s="3" t="e">
        <f>(D15+D16+D17+D18)/(($B$15+E18)/2)</f>
        <v>#DIV/0!</v>
      </c>
      <c r="J18" s="3">
        <f t="shared" si="3"/>
        <v>0.3333333333333333</v>
      </c>
      <c r="K18" s="3">
        <f t="shared" si="4"/>
        <v>0.3333333333333333</v>
      </c>
      <c r="M18" s="6"/>
    </row>
    <row r="19" spans="1:13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0.16666666666666666</v>
      </c>
      <c r="I19" s="3" t="e">
        <f>(D15+D16+D17+D18+D19)/(($B$15+E19)/2)</f>
        <v>#DIV/0!</v>
      </c>
      <c r="J19" s="3">
        <f t="shared" si="3"/>
        <v>0.16666666666666666</v>
      </c>
      <c r="K19" s="3">
        <f t="shared" si="4"/>
        <v>0.16666666666666666</v>
      </c>
      <c r="M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0.16666666666666666</v>
      </c>
      <c r="I20" s="3" t="e">
        <f>(D15+D16+D17+D18+D19+D20)/(($B$15+E20)/2)</f>
        <v>#DIV/0!</v>
      </c>
      <c r="J20" s="3">
        <f t="shared" si="3"/>
        <v>0.16666666666666666</v>
      </c>
      <c r="K20" s="3">
        <f t="shared" si="4"/>
        <v>0.16666666666666666</v>
      </c>
      <c r="M20" s="6"/>
    </row>
    <row r="21" spans="1:13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>
        <f t="shared" si="3"/>
        <v>0.15384615384615385</v>
      </c>
      <c r="K21" s="3">
        <f t="shared" si="4"/>
        <v>0.15384615384615385</v>
      </c>
      <c r="M21" s="6"/>
    </row>
    <row r="22" spans="1:13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>
        <f t="shared" si="3"/>
        <v>0</v>
      </c>
      <c r="K22" s="3">
        <f t="shared" si="4"/>
        <v>0</v>
      </c>
      <c r="M22" s="6"/>
    </row>
    <row r="23" spans="1:13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>
        <f t="shared" si="3"/>
        <v>0</v>
      </c>
      <c r="K23" s="3">
        <f t="shared" si="4"/>
        <v>0</v>
      </c>
      <c r="M23" s="6"/>
    </row>
    <row r="24" spans="1:13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3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</row>
    <row r="27" spans="1:13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</row>
    <row r="28" spans="1:13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</row>
    <row r="29" spans="1:13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</row>
    <row r="30" spans="1:13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</row>
    <row r="31" spans="1:13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3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3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</row>
    <row r="36" spans="1:11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</row>
    <row r="37" spans="1:11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</row>
    <row r="38" spans="1:11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</row>
    <row r="39" spans="1:11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</row>
    <row r="40" spans="1:11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</row>
    <row r="41" spans="1:11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</row>
    <row r="42" spans="1:11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</row>
    <row r="43" spans="1:11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</row>
    <row r="44" spans="1:11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</row>
    <row r="45" spans="1:11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1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</row>
    <row r="48" spans="1:11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1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1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</row>
    <row r="79" spans="1:11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  <row r="87" spans="1:11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</row>
    <row r="88" spans="1:11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</row>
    <row r="89" spans="1:11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</row>
    <row r="90" spans="1:11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</row>
    <row r="91" spans="1:11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</row>
    <row r="92" spans="1:11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</row>
    <row r="93" spans="1:11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</row>
    <row r="94" spans="1:11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</row>
    <row r="95" spans="1:11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</row>
    <row r="96" spans="1:11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</row>
    <row r="97" spans="1:11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</row>
    <row r="98" spans="1:11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</row>
    <row r="99" spans="1:11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</row>
    <row r="100" spans="1:11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</row>
    <row r="101" spans="1:11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</row>
    <row r="102" spans="1:11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</row>
    <row r="103" spans="1:11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</row>
    <row r="104" spans="1:11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1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</row>
    <row r="109" spans="1:11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</row>
    <row r="110" spans="1:11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Martin Marmol</cp:lastModifiedBy>
  <cp:lastPrinted>2009-07-02T17:17:53Z</cp:lastPrinted>
  <dcterms:created xsi:type="dcterms:W3CDTF">2003-07-07T15:38:51Z</dcterms:created>
  <dcterms:modified xsi:type="dcterms:W3CDTF">2023-05-17T13:46:12Z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0x010100912527D28A9C204886DF89A7F6A5533D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